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2" windowWidth="8700" windowHeight="4836" activeTab="4"/>
  </bookViews>
  <sheets>
    <sheet name="Appendix B" sheetId="1" r:id="rId1"/>
    <sheet name="Appendix C" sheetId="2" r:id="rId2"/>
    <sheet name="Appendix D" sheetId="3" r:id="rId3"/>
    <sheet name="Appendix E" sheetId="4" r:id="rId4"/>
    <sheet name="Appendix F" sheetId="5" r:id="rId5"/>
    <sheet name="Appendix G" sheetId="6" r:id="rId6"/>
  </sheets>
  <definedNames>
    <definedName name="_xlnm.Print_Area" localSheetId="1">'Appendix C'!$A$6:$H$87</definedName>
    <definedName name="_xlnm.Print_Area" localSheetId="2">'Appendix D'!$A$2:$E$80</definedName>
    <definedName name="_xlnm.Print_Area" localSheetId="3">'Appendix E'!$A$1:$D$56</definedName>
    <definedName name="_xlnm.Print_Area" localSheetId="4">'Appendix F'!$A$6:$H$42</definedName>
    <definedName name="_xlnm.Print_Area" localSheetId="5">'Appendix G'!$B$2:$F$50</definedName>
    <definedName name="_xlnm.Print_Titles" localSheetId="0">'Appendix B'!$1:$7</definedName>
    <definedName name="_xlnm.Print_Titles" localSheetId="1">'Appendix C'!$2:$5</definedName>
    <definedName name="_xlnm.Print_Titles" localSheetId="4">'Appendix F'!$2:$5</definedName>
  </definedNames>
  <calcPr fullCalcOnLoad="1"/>
</workbook>
</file>

<file path=xl/sharedStrings.xml><?xml version="1.0" encoding="utf-8"?>
<sst xmlns="http://schemas.openxmlformats.org/spreadsheetml/2006/main" count="438" uniqueCount="280">
  <si>
    <t>正常计划会费</t>
  </si>
  <si>
    <t>成员国：</t>
  </si>
  <si>
    <r>
      <t>收到：</t>
    </r>
    <r>
      <rPr>
        <b/>
        <sz val="12"/>
        <rFont val="Arial"/>
        <family val="2"/>
      </rPr>
      <t>1/, 4/</t>
    </r>
  </si>
  <si>
    <r>
      <t>2002</t>
    </r>
    <r>
      <rPr>
        <sz val="12"/>
        <rFont val="宋体"/>
        <family val="0"/>
      </rPr>
      <t>年的预付款</t>
    </r>
  </si>
  <si>
    <t>和至截止日期的贷方余额</t>
  </si>
  <si>
    <t>未缴会费</t>
  </si>
  <si>
    <r>
      <t>2003</t>
    </r>
    <r>
      <rPr>
        <sz val="12"/>
        <rFont val="宋体"/>
        <family val="0"/>
      </rPr>
      <t>年分摊会费</t>
    </r>
  </si>
  <si>
    <r>
      <t>2002</t>
    </r>
    <r>
      <rPr>
        <sz val="12"/>
        <rFont val="宋体"/>
        <family val="0"/>
      </rPr>
      <t>年及以前</t>
    </r>
  </si>
  <si>
    <r>
      <t>会费的欠款</t>
    </r>
    <r>
      <rPr>
        <sz val="12"/>
        <rFont val="Arial"/>
        <family val="2"/>
      </rPr>
      <t xml:space="preserve"> 3/</t>
    </r>
  </si>
  <si>
    <t>未缴会费总额</t>
  </si>
  <si>
    <t>阿富汗</t>
  </si>
  <si>
    <t>阿尔巴尼亚</t>
  </si>
  <si>
    <t>阿尔及利亚</t>
  </si>
  <si>
    <t>安哥拉</t>
  </si>
  <si>
    <t>安提瓜和巴布达</t>
  </si>
  <si>
    <t>阿根廷</t>
  </si>
  <si>
    <t>亚美尼亚</t>
  </si>
  <si>
    <t>澳大利亚</t>
  </si>
  <si>
    <t>奥地利</t>
  </si>
  <si>
    <t>阿塞拜疆</t>
  </si>
  <si>
    <t>巴哈马</t>
  </si>
  <si>
    <t>孟加拉国</t>
  </si>
  <si>
    <t>巴巴多斯</t>
  </si>
  <si>
    <t>比利时</t>
  </si>
  <si>
    <r>
      <t>巴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西</t>
    </r>
  </si>
  <si>
    <r>
      <t xml:space="preserve"> </t>
    </r>
    <r>
      <rPr>
        <sz val="10"/>
        <rFont val="宋体"/>
        <family val="0"/>
      </rPr>
      <t>巴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林</t>
    </r>
  </si>
  <si>
    <t>伯利兹</t>
  </si>
  <si>
    <r>
      <t>贝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宁</t>
    </r>
  </si>
  <si>
    <r>
      <t>不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丹</t>
    </r>
  </si>
  <si>
    <t>玻利维亚</t>
  </si>
  <si>
    <t>波斯尼亚和黑塞哥维那</t>
  </si>
  <si>
    <t>博茨瓦纳</t>
  </si>
  <si>
    <t>保加利亚</t>
  </si>
  <si>
    <t>布基纳法索</t>
  </si>
  <si>
    <t>布隆迪</t>
  </si>
  <si>
    <t>柬埔寨</t>
  </si>
  <si>
    <t>喀麦隆</t>
  </si>
  <si>
    <t>加拿大</t>
  </si>
  <si>
    <t>佛得角</t>
  </si>
  <si>
    <t>中非共和国</t>
  </si>
  <si>
    <r>
      <t>乍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得</t>
    </r>
  </si>
  <si>
    <r>
      <t>智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利</t>
    </r>
  </si>
  <si>
    <r>
      <t>中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国</t>
    </r>
  </si>
  <si>
    <t>哥伦比亚</t>
  </si>
  <si>
    <t>科摩罗</t>
  </si>
  <si>
    <t>刚果民主共和国</t>
  </si>
  <si>
    <t>刚果共和国</t>
  </si>
  <si>
    <t>库克群岛</t>
  </si>
  <si>
    <t>哥斯达黎加</t>
  </si>
  <si>
    <t>科特迪瓦</t>
  </si>
  <si>
    <t>克罗地亚</t>
  </si>
  <si>
    <r>
      <t>古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巴</t>
    </r>
  </si>
  <si>
    <t>塞浦路斯</t>
  </si>
  <si>
    <t>捷克共和国</t>
  </si>
  <si>
    <r>
      <t>丹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麦</t>
    </r>
  </si>
  <si>
    <t>吉布提</t>
  </si>
  <si>
    <t>多米尼加</t>
  </si>
  <si>
    <t>多米尼加共和国</t>
  </si>
  <si>
    <t>厄瓜多尔</t>
  </si>
  <si>
    <r>
      <t>埃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及</t>
    </r>
  </si>
  <si>
    <t>萨尔瓦多</t>
  </si>
  <si>
    <t>赤道几内亚</t>
  </si>
  <si>
    <t>厄立特里亚</t>
  </si>
  <si>
    <t>爱沙尼亚</t>
  </si>
  <si>
    <t>埃塞俄比亚</t>
  </si>
  <si>
    <r>
      <t>斐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济</t>
    </r>
  </si>
  <si>
    <r>
      <t>芬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兰</t>
    </r>
  </si>
  <si>
    <r>
      <t>法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国</t>
    </r>
  </si>
  <si>
    <r>
      <t>加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蓬</t>
    </r>
  </si>
  <si>
    <t>冈比亚</t>
  </si>
  <si>
    <t>格鲁吉亚</t>
  </si>
  <si>
    <r>
      <t>德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国</t>
    </r>
  </si>
  <si>
    <r>
      <t>加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纳</t>
    </r>
  </si>
  <si>
    <r>
      <t>希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腊</t>
    </r>
  </si>
  <si>
    <t>格林纳达</t>
  </si>
  <si>
    <t>危地马拉</t>
  </si>
  <si>
    <t>几内亚</t>
  </si>
  <si>
    <t>几内亚比绍</t>
  </si>
  <si>
    <t>圭亚那</t>
  </si>
  <si>
    <r>
      <t>海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地</t>
    </r>
  </si>
  <si>
    <t>洪都拉斯</t>
  </si>
  <si>
    <t>匈牙利</t>
  </si>
  <si>
    <r>
      <t>冰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岛</t>
    </r>
  </si>
  <si>
    <r>
      <t>印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度</t>
    </r>
  </si>
  <si>
    <t>印度尼西亚</t>
  </si>
  <si>
    <r>
      <t>伊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朗</t>
    </r>
  </si>
  <si>
    <t>伊拉克</t>
  </si>
  <si>
    <t>爱尔兰</t>
  </si>
  <si>
    <t>以色列</t>
  </si>
  <si>
    <t>意大利</t>
  </si>
  <si>
    <t>牙买加</t>
  </si>
  <si>
    <r>
      <t>日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本</t>
    </r>
  </si>
  <si>
    <r>
      <t>约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旦</t>
    </r>
  </si>
  <si>
    <t>哈萨克斯坦</t>
  </si>
  <si>
    <t>肯尼亚</t>
  </si>
  <si>
    <t>基里巴斯</t>
  </si>
  <si>
    <t>大韩民国</t>
  </si>
  <si>
    <t>科威特</t>
  </si>
  <si>
    <t>吉尔吉斯共和国</t>
  </si>
  <si>
    <r>
      <t>老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挝</t>
    </r>
  </si>
  <si>
    <t>拉脱维亚</t>
  </si>
  <si>
    <t>黎巴嫩</t>
  </si>
  <si>
    <t>莱索托</t>
  </si>
  <si>
    <t>利比里亚</t>
  </si>
  <si>
    <t>阿拉伯利比亚民众国</t>
  </si>
  <si>
    <t>立陶宛</t>
  </si>
  <si>
    <t>卢森堡</t>
  </si>
  <si>
    <t>马达加斯加</t>
  </si>
  <si>
    <t>马拉维</t>
  </si>
  <si>
    <t>马来西亚</t>
  </si>
  <si>
    <t>马尔代夫</t>
  </si>
  <si>
    <r>
      <t>马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里</t>
    </r>
  </si>
  <si>
    <t>马耳他</t>
  </si>
  <si>
    <t>马绍尔群岛</t>
  </si>
  <si>
    <t>毛里塔尼亚</t>
  </si>
  <si>
    <t>毛里求斯</t>
  </si>
  <si>
    <t>墨西哥</t>
  </si>
  <si>
    <t>摩尔多瓦</t>
  </si>
  <si>
    <t>摩纳哥</t>
  </si>
  <si>
    <r>
      <t>蒙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古</t>
    </r>
  </si>
  <si>
    <t>摩洛哥</t>
  </si>
  <si>
    <t>莫桑比克</t>
  </si>
  <si>
    <t>纳米比亚</t>
  </si>
  <si>
    <r>
      <t>瑙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鲁</t>
    </r>
  </si>
  <si>
    <t>尼泊尔</t>
  </si>
  <si>
    <r>
      <t>荷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兰</t>
    </r>
  </si>
  <si>
    <t>新西兰</t>
  </si>
  <si>
    <t>尼加拉瓜</t>
  </si>
  <si>
    <t>尼日尔</t>
  </si>
  <si>
    <t>尼日利亚</t>
  </si>
  <si>
    <r>
      <t>纽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埃</t>
    </r>
  </si>
  <si>
    <r>
      <t>挪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威</t>
    </r>
  </si>
  <si>
    <r>
      <t>阿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曼</t>
    </r>
  </si>
  <si>
    <t>巴基斯坦</t>
  </si>
  <si>
    <r>
      <t>帕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劳</t>
    </r>
  </si>
  <si>
    <t>巴拿马</t>
  </si>
  <si>
    <t>巴布亚新几内亚</t>
  </si>
  <si>
    <t>巴拉圭</t>
  </si>
  <si>
    <r>
      <t>秘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鲁</t>
    </r>
  </si>
  <si>
    <t>菲律宾</t>
  </si>
  <si>
    <r>
      <t>波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兰</t>
    </r>
  </si>
  <si>
    <t>葡萄牙</t>
  </si>
  <si>
    <t>卡塔尔</t>
  </si>
  <si>
    <t>罗马尼亚</t>
  </si>
  <si>
    <t>卢旺达</t>
  </si>
  <si>
    <t>圣卢西亚</t>
  </si>
  <si>
    <t>萨摩亚</t>
  </si>
  <si>
    <t>圣马力诺</t>
  </si>
  <si>
    <t>圣多美和普林西比</t>
  </si>
  <si>
    <t>沙特阿拉伯王国</t>
  </si>
  <si>
    <t>塞内加尔</t>
  </si>
  <si>
    <t>塞舌尔</t>
  </si>
  <si>
    <t>塞拉利昂</t>
  </si>
  <si>
    <t>斯洛伐克</t>
  </si>
  <si>
    <t>斯洛文尼亚</t>
  </si>
  <si>
    <t>所罗门群岛</t>
  </si>
  <si>
    <t>索马里</t>
  </si>
  <si>
    <r>
      <t>南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非</t>
    </r>
  </si>
  <si>
    <t>西班牙</t>
  </si>
  <si>
    <t>斯里兰卡</t>
  </si>
  <si>
    <t>圣基茨和尼维斯</t>
  </si>
  <si>
    <r>
      <t>苏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丹</t>
    </r>
  </si>
  <si>
    <t>苏里南</t>
  </si>
  <si>
    <t>斯威士兰</t>
  </si>
  <si>
    <t>叙利亚</t>
  </si>
  <si>
    <r>
      <t>瑞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典</t>
    </r>
  </si>
  <si>
    <r>
      <t>瑞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士</t>
    </r>
  </si>
  <si>
    <t>塔吉克斯坦</t>
  </si>
  <si>
    <t>坦桑尼亚</t>
  </si>
  <si>
    <r>
      <t>泰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国</t>
    </r>
  </si>
  <si>
    <t>前南斯拉夫马其顿共和国</t>
  </si>
  <si>
    <r>
      <t>多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哥</t>
    </r>
  </si>
  <si>
    <r>
      <t>汤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加</t>
    </r>
  </si>
  <si>
    <t>特立尼达和多巴哥</t>
  </si>
  <si>
    <t>突尼斯</t>
  </si>
  <si>
    <t>土耳其</t>
  </si>
  <si>
    <t>土库曼斯坦</t>
  </si>
  <si>
    <t>乌干达</t>
  </si>
  <si>
    <t>阿拉伯联合酋长国</t>
  </si>
  <si>
    <t>联合王国</t>
  </si>
  <si>
    <t>美利坚合众国</t>
  </si>
  <si>
    <t>乌拉圭</t>
  </si>
  <si>
    <t>乌兹别克斯坦</t>
  </si>
  <si>
    <t>瓦努阿图</t>
  </si>
  <si>
    <t>委内瑞拉</t>
  </si>
  <si>
    <r>
      <t>越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南</t>
    </r>
  </si>
  <si>
    <r>
      <t>也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门</t>
    </r>
  </si>
  <si>
    <r>
      <t>南斯拉夫</t>
    </r>
    <r>
      <rPr>
        <sz val="10"/>
        <rFont val="Arial"/>
        <family val="2"/>
      </rPr>
      <t xml:space="preserve"> 1990-2000</t>
    </r>
  </si>
  <si>
    <t>赞比亚</t>
  </si>
  <si>
    <t>津巴布韦</t>
  </si>
  <si>
    <r>
      <t>合</t>
    </r>
    <r>
      <rPr>
        <b/>
        <sz val="12"/>
        <rFont val="Arial"/>
        <family val="2"/>
      </rPr>
      <t xml:space="preserve">  </t>
    </r>
    <r>
      <rPr>
        <b/>
        <sz val="12"/>
        <rFont val="宋体"/>
        <family val="0"/>
      </rPr>
      <t>计</t>
    </r>
  </si>
  <si>
    <r>
      <t xml:space="preserve"> 3/ </t>
    </r>
    <r>
      <rPr>
        <sz val="10"/>
        <rFont val="宋体"/>
        <family val="0"/>
      </rPr>
      <t>包括应在</t>
    </r>
    <r>
      <rPr>
        <sz val="10"/>
        <rFont val="Arial"/>
        <family val="2"/>
      </rPr>
      <t>2003</t>
    </r>
    <r>
      <rPr>
        <sz val="10"/>
        <rFont val="宋体"/>
        <family val="0"/>
      </rPr>
      <t>年分期缴纳的拖欠款</t>
    </r>
    <r>
      <rPr>
        <sz val="10"/>
        <rFont val="Arial"/>
        <family val="2"/>
      </rPr>
      <t>53,683.10</t>
    </r>
    <r>
      <rPr>
        <sz val="10"/>
        <rFont val="宋体"/>
        <family val="0"/>
      </rPr>
      <t>美元</t>
    </r>
  </si>
  <si>
    <r>
      <t xml:space="preserve"> 4/ </t>
    </r>
    <r>
      <rPr>
        <sz val="10"/>
        <rFont val="宋体"/>
        <family val="0"/>
      </rPr>
      <t>包括按照折扣方案</t>
    </r>
    <r>
      <rPr>
        <sz val="10"/>
        <rFont val="Arial"/>
        <family val="2"/>
      </rPr>
      <t>2002</t>
    </r>
    <r>
      <rPr>
        <sz val="10"/>
        <rFont val="宋体"/>
        <family val="0"/>
      </rPr>
      <t>年应记的贷方余额，共为</t>
    </r>
    <r>
      <rPr>
        <sz val="10"/>
        <rFont val="Arial"/>
        <family val="2"/>
      </rPr>
      <t>96,327.25</t>
    </r>
    <r>
      <rPr>
        <sz val="10"/>
        <rFont val="宋体"/>
        <family val="0"/>
      </rPr>
      <t>美元。</t>
    </r>
  </si>
  <si>
    <t>大会批准的拖欠会费分期付款汇总表</t>
  </si>
  <si>
    <t>收到：</t>
  </si>
  <si>
    <r>
      <t>2003</t>
    </r>
    <r>
      <rPr>
        <sz val="12"/>
        <rFont val="宋体"/>
        <family val="0"/>
      </rPr>
      <t>年应付</t>
    </r>
  </si>
  <si>
    <t>以后年份应付</t>
  </si>
  <si>
    <t>分期付款</t>
  </si>
  <si>
    <t>欠交会费总额</t>
  </si>
  <si>
    <t>编号</t>
  </si>
  <si>
    <t>成员国</t>
  </si>
  <si>
    <t>未缴拖欠会费</t>
  </si>
  <si>
    <r>
      <t>以</t>
    </r>
    <r>
      <rPr>
        <b/>
        <sz val="12"/>
        <rFont val="Arial"/>
        <family val="2"/>
      </rPr>
      <t xml:space="preserve">  </t>
    </r>
    <r>
      <rPr>
        <b/>
        <sz val="12"/>
        <rFont val="宋体"/>
        <family val="0"/>
      </rPr>
      <t>前</t>
    </r>
  </si>
  <si>
    <t>拖欠会费总额</t>
  </si>
  <si>
    <r>
      <t>拖欠会费超过</t>
    </r>
    <r>
      <rPr>
        <b/>
        <sz val="12"/>
        <rFont val="Arial"/>
        <family val="2"/>
      </rPr>
      <t>100</t>
    </r>
    <r>
      <rPr>
        <b/>
        <sz val="12"/>
        <rFont val="宋体"/>
        <family val="0"/>
      </rPr>
      <t>万美元</t>
    </r>
  </si>
  <si>
    <r>
      <t>拖欠会费</t>
    </r>
    <r>
      <rPr>
        <b/>
        <sz val="12"/>
        <rFont val="Arial"/>
        <family val="2"/>
      </rPr>
      <t>25</t>
    </r>
    <r>
      <rPr>
        <b/>
        <sz val="12"/>
        <rFont val="宋体"/>
        <family val="0"/>
      </rPr>
      <t>万－</t>
    </r>
    <r>
      <rPr>
        <b/>
        <sz val="12"/>
        <rFont val="Arial"/>
        <family val="2"/>
      </rPr>
      <t>100</t>
    </r>
    <r>
      <rPr>
        <b/>
        <sz val="12"/>
        <rFont val="宋体"/>
        <family val="0"/>
      </rPr>
      <t>万美元</t>
    </r>
  </si>
  <si>
    <t>塞尔维亚和黑山</t>
  </si>
  <si>
    <t>缅甸联盟</t>
  </si>
  <si>
    <t>圣文森特和格林纳丁斯</t>
  </si>
  <si>
    <t>所有成员国合计</t>
  </si>
  <si>
    <t>拖欠会费余额</t>
  </si>
  <si>
    <r>
      <t>以</t>
    </r>
    <r>
      <rPr>
        <b/>
        <sz val="12"/>
        <rFont val="Helv"/>
        <family val="2"/>
      </rPr>
      <t xml:space="preserve">  </t>
    </r>
    <r>
      <rPr>
        <b/>
        <sz val="12"/>
        <rFont val="宋体"/>
        <family val="0"/>
      </rPr>
      <t>前</t>
    </r>
  </si>
  <si>
    <t>拖欠会费额</t>
  </si>
  <si>
    <r>
      <t>美</t>
    </r>
    <r>
      <rPr>
        <b/>
        <sz val="12"/>
        <rFont val="Arial"/>
        <family val="2"/>
      </rPr>
      <t xml:space="preserve">  </t>
    </r>
    <r>
      <rPr>
        <b/>
        <sz val="12"/>
        <rFont val="宋体"/>
        <family val="0"/>
      </rPr>
      <t>元</t>
    </r>
  </si>
  <si>
    <t>所需的最低</t>
  </si>
  <si>
    <t>付款额</t>
  </si>
  <si>
    <t>确保表决权</t>
  </si>
  <si>
    <r>
      <t>乍</t>
    </r>
    <r>
      <rPr>
        <sz val="11"/>
        <rFont val="Arial"/>
        <family val="2"/>
      </rPr>
      <t xml:space="preserve">  </t>
    </r>
    <r>
      <rPr>
        <sz val="11"/>
        <rFont val="宋体"/>
        <family val="0"/>
      </rPr>
      <t>得</t>
    </r>
  </si>
  <si>
    <t>朝鲜民主主义人民共和国</t>
  </si>
  <si>
    <r>
      <t>拖欠会费低于</t>
    </r>
    <r>
      <rPr>
        <b/>
        <sz val="12"/>
        <rFont val="Arial"/>
        <family val="2"/>
      </rPr>
      <t>25</t>
    </r>
    <r>
      <rPr>
        <b/>
        <sz val="12"/>
        <rFont val="宋体"/>
        <family val="0"/>
      </rPr>
      <t>万美元</t>
    </r>
  </si>
  <si>
    <t>缴纳的拖欠会费</t>
  </si>
  <si>
    <t>缴纳的欠款额</t>
  </si>
  <si>
    <t>前两年应缴会费</t>
  </si>
  <si>
    <r>
      <t>截止</t>
    </r>
    <r>
      <rPr>
        <b/>
        <sz val="14"/>
        <rFont val="Times New Roman"/>
        <family val="1"/>
      </rPr>
      <t>2003</t>
    </r>
    <r>
      <rPr>
        <b/>
        <sz val="14"/>
        <rFont val="宋体"/>
        <family val="0"/>
      </rPr>
      <t>年</t>
    </r>
    <r>
      <rPr>
        <b/>
        <sz val="14"/>
        <rFont val="Times New Roman"/>
        <family val="1"/>
      </rPr>
      <t>12</t>
    </r>
    <r>
      <rPr>
        <b/>
        <sz val="14"/>
        <rFont val="宋体"/>
        <family val="0"/>
      </rPr>
      <t>月</t>
    </r>
    <r>
      <rPr>
        <b/>
        <sz val="14"/>
        <rFont val="Times New Roman"/>
        <family val="1"/>
      </rPr>
      <t>4</t>
    </r>
    <r>
      <rPr>
        <b/>
        <sz val="14"/>
        <rFont val="宋体"/>
        <family val="0"/>
      </rPr>
      <t>日的状况</t>
    </r>
  </si>
  <si>
    <r>
      <t>玻利维亚</t>
    </r>
    <r>
      <rPr>
        <sz val="10"/>
        <rFont val="Times New Roman"/>
        <family val="1"/>
      </rPr>
      <t xml:space="preserve"> 2/</t>
    </r>
  </si>
  <si>
    <r>
      <t>牙买加</t>
    </r>
    <r>
      <rPr>
        <sz val="10"/>
        <rFont val="Times New Roman"/>
        <family val="1"/>
      </rPr>
      <t xml:space="preserve"> 2/</t>
    </r>
  </si>
  <si>
    <r>
      <t xml:space="preserve"> 1/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其中</t>
    </r>
    <r>
      <rPr>
        <sz val="10"/>
        <rFont val="Arial"/>
        <family val="2"/>
      </rPr>
      <t>2</t>
    </r>
    <r>
      <rPr>
        <sz val="10"/>
        <rFont val="Arial"/>
        <family val="2"/>
      </rPr>
      <t>55</t>
    </r>
    <r>
      <rPr>
        <sz val="10"/>
        <rFont val="Arial"/>
        <family val="2"/>
      </rPr>
      <t>,8</t>
    </r>
    <r>
      <rPr>
        <sz val="10"/>
        <rFont val="Arial"/>
        <family val="2"/>
      </rPr>
      <t>17</t>
    </r>
    <r>
      <rPr>
        <sz val="10"/>
        <rFont val="Arial"/>
        <family val="2"/>
      </rPr>
      <t>,</t>
    </r>
    <r>
      <rPr>
        <sz val="10"/>
        <rFont val="Arial"/>
        <family val="2"/>
      </rPr>
      <t>473</t>
    </r>
    <r>
      <rPr>
        <sz val="10"/>
        <rFont val="Arial"/>
        <family val="2"/>
      </rPr>
      <t>.</t>
    </r>
    <r>
      <rPr>
        <sz val="10"/>
        <rFont val="Arial"/>
        <family val="2"/>
      </rPr>
      <t>0</t>
    </r>
    <r>
      <rPr>
        <sz val="10"/>
        <rFont val="Arial"/>
        <family val="2"/>
      </rPr>
      <t>8</t>
    </r>
    <r>
      <rPr>
        <sz val="10"/>
        <rFont val="宋体"/>
        <family val="0"/>
      </rPr>
      <t>美元是作为</t>
    </r>
    <r>
      <rPr>
        <sz val="10"/>
        <rFont val="Arial"/>
        <family val="2"/>
      </rPr>
      <t>2003</t>
    </r>
    <r>
      <rPr>
        <sz val="10"/>
        <rFont val="宋体"/>
        <family val="0"/>
      </rPr>
      <t>年会费缴纳的，</t>
    </r>
    <r>
      <rPr>
        <sz val="10"/>
        <rFont val="Arial"/>
        <family val="2"/>
      </rPr>
      <t>20,</t>
    </r>
    <r>
      <rPr>
        <sz val="10"/>
        <rFont val="Arial"/>
        <family val="2"/>
      </rPr>
      <t>632</t>
    </r>
    <r>
      <rPr>
        <sz val="10"/>
        <rFont val="Arial"/>
        <family val="2"/>
      </rPr>
      <t>,</t>
    </r>
    <r>
      <rPr>
        <sz val="10"/>
        <rFont val="Arial"/>
        <family val="2"/>
      </rPr>
      <t>474</t>
    </r>
    <r>
      <rPr>
        <sz val="10"/>
        <rFont val="Arial"/>
        <family val="2"/>
      </rPr>
      <t>.</t>
    </r>
    <r>
      <rPr>
        <sz val="10"/>
        <rFont val="Arial"/>
        <family val="2"/>
      </rPr>
      <t>16</t>
    </r>
    <r>
      <rPr>
        <sz val="10"/>
        <rFont val="宋体"/>
        <family val="0"/>
      </rPr>
      <t>美元作为拖欠会费缴纳。</t>
    </r>
  </si>
  <si>
    <r>
      <t>截止</t>
    </r>
    <r>
      <rPr>
        <b/>
        <u val="single"/>
        <sz val="12"/>
        <rFont val="Arial"/>
        <family val="2"/>
      </rPr>
      <t>2003</t>
    </r>
    <r>
      <rPr>
        <b/>
        <u val="single"/>
        <sz val="12"/>
        <rFont val="宋体"/>
        <family val="0"/>
      </rPr>
      <t>年</t>
    </r>
    <r>
      <rPr>
        <b/>
        <u val="single"/>
        <sz val="12"/>
        <rFont val="Arial"/>
        <family val="2"/>
      </rPr>
      <t>12</t>
    </r>
    <r>
      <rPr>
        <b/>
        <u val="single"/>
        <sz val="12"/>
        <rFont val="宋体"/>
        <family val="0"/>
      </rPr>
      <t>月</t>
    </r>
    <r>
      <rPr>
        <b/>
        <u val="single"/>
        <sz val="12"/>
        <rFont val="Arial"/>
        <family val="2"/>
      </rPr>
      <t>4</t>
    </r>
    <r>
      <rPr>
        <b/>
        <u val="single"/>
        <sz val="12"/>
        <rFont val="宋体"/>
        <family val="0"/>
      </rPr>
      <t>日拖欠会费的成员国</t>
    </r>
  </si>
  <si>
    <t>委内瑞拉</t>
  </si>
  <si>
    <t>格鲁吉亚</t>
  </si>
  <si>
    <t>阿塞拜疆</t>
  </si>
  <si>
    <t>立陶宛</t>
  </si>
  <si>
    <r>
      <t>乍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得</t>
    </r>
  </si>
  <si>
    <r>
      <t>伊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朗</t>
    </r>
  </si>
  <si>
    <t>布隆迪</t>
  </si>
  <si>
    <t>尼加拉瓜</t>
  </si>
  <si>
    <t>塞舌尔</t>
  </si>
  <si>
    <t>巴拉圭</t>
  </si>
  <si>
    <t>哥斯达黎加</t>
  </si>
  <si>
    <r>
      <t>古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巴</t>
    </r>
  </si>
  <si>
    <t>厄瓜多尔</t>
  </si>
  <si>
    <t>冈比亚</t>
  </si>
  <si>
    <t>几内亚比绍</t>
  </si>
  <si>
    <t>苏里南</t>
  </si>
  <si>
    <t>格林纳达</t>
  </si>
  <si>
    <t>尼日利亚</t>
  </si>
  <si>
    <r>
      <t>加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蓬</t>
    </r>
  </si>
  <si>
    <t>所罗门群岛</t>
  </si>
  <si>
    <t>巴基斯坦</t>
  </si>
  <si>
    <r>
      <t>约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旦</t>
    </r>
  </si>
  <si>
    <t>几内亚</t>
  </si>
  <si>
    <t>危地马拉</t>
  </si>
  <si>
    <r>
      <t>斐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济</t>
    </r>
  </si>
  <si>
    <t>刚果民主共和国</t>
  </si>
  <si>
    <t>多米尼加</t>
  </si>
  <si>
    <t>瓦努阿图</t>
  </si>
  <si>
    <t>瑙  鲁</t>
  </si>
  <si>
    <t>基里巴斯</t>
  </si>
  <si>
    <r>
      <t>苏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丹</t>
    </r>
  </si>
  <si>
    <t>波斯尼亚和黑塞哥维那</t>
  </si>
  <si>
    <r>
      <t>2003</t>
    </r>
    <r>
      <rPr>
        <b/>
        <u val="single"/>
        <sz val="12"/>
        <rFont val="宋体"/>
        <family val="0"/>
      </rPr>
      <t>日历年截止</t>
    </r>
    <r>
      <rPr>
        <b/>
        <u val="single"/>
        <sz val="12"/>
        <rFont val="Arial"/>
        <family val="2"/>
      </rPr>
      <t>12</t>
    </r>
    <r>
      <rPr>
        <b/>
        <u val="single"/>
        <sz val="12"/>
        <rFont val="宋体"/>
        <family val="0"/>
      </rPr>
      <t>月</t>
    </r>
    <r>
      <rPr>
        <b/>
        <u val="single"/>
        <sz val="12"/>
        <rFont val="Arial"/>
        <family val="2"/>
      </rPr>
      <t>4</t>
    </r>
    <r>
      <rPr>
        <b/>
        <u val="single"/>
        <sz val="12"/>
        <rFont val="宋体"/>
        <family val="0"/>
      </rPr>
      <t>日全额缴纳拖欠会费情况</t>
    </r>
  </si>
  <si>
    <r>
      <t>2003</t>
    </r>
    <r>
      <rPr>
        <b/>
        <u val="single"/>
        <sz val="12"/>
        <rFont val="宋体"/>
        <family val="0"/>
      </rPr>
      <t>日历年截止</t>
    </r>
    <r>
      <rPr>
        <b/>
        <u val="single"/>
        <sz val="12"/>
        <rFont val="Arial"/>
        <family val="2"/>
      </rPr>
      <t>12</t>
    </r>
    <r>
      <rPr>
        <b/>
        <u val="single"/>
        <sz val="12"/>
        <rFont val="宋体"/>
        <family val="0"/>
      </rPr>
      <t>月</t>
    </r>
    <r>
      <rPr>
        <b/>
        <u val="single"/>
        <sz val="12"/>
        <rFont val="Arial"/>
        <family val="2"/>
      </rPr>
      <t>4</t>
    </r>
    <r>
      <rPr>
        <b/>
        <u val="single"/>
        <sz val="12"/>
        <rFont val="宋体"/>
        <family val="0"/>
      </rPr>
      <t>日部分缴纳拖欠会费情况</t>
    </r>
  </si>
  <si>
    <t>贝  宁</t>
  </si>
  <si>
    <t>智  利</t>
  </si>
  <si>
    <t>中  国</t>
  </si>
  <si>
    <t>蒙  古</t>
  </si>
  <si>
    <t>缅  甸</t>
  </si>
  <si>
    <t>纽  埃</t>
  </si>
  <si>
    <t>也  门</t>
  </si>
  <si>
    <t>巴  西</t>
  </si>
  <si>
    <t>古  巴</t>
  </si>
  <si>
    <t>斐  济</t>
  </si>
  <si>
    <t>伊  朗</t>
  </si>
  <si>
    <t>波  兰</t>
  </si>
  <si>
    <t>立陶宛</t>
  </si>
  <si>
    <t>刚果民主共和国</t>
  </si>
  <si>
    <r>
      <t>2003</t>
    </r>
    <r>
      <rPr>
        <b/>
        <u val="single"/>
        <sz val="12"/>
        <rFont val="宋体"/>
        <family val="0"/>
      </rPr>
      <t>年截止</t>
    </r>
    <r>
      <rPr>
        <b/>
        <u val="single"/>
        <sz val="12"/>
        <rFont val="Arial"/>
        <family val="2"/>
      </rPr>
      <t>12</t>
    </r>
    <r>
      <rPr>
        <b/>
        <u val="single"/>
        <sz val="12"/>
        <rFont val="宋体"/>
        <family val="0"/>
      </rPr>
      <t>月</t>
    </r>
    <r>
      <rPr>
        <b/>
        <u val="single"/>
        <sz val="12"/>
        <rFont val="Arial"/>
        <family val="2"/>
      </rPr>
      <t>4</t>
    </r>
    <r>
      <rPr>
        <b/>
        <u val="single"/>
        <sz val="12"/>
        <rFont val="宋体"/>
        <family val="0"/>
      </rPr>
      <t>日未缴纳拖欠会费的成员国</t>
    </r>
  </si>
  <si>
    <r>
      <t>截至</t>
    </r>
    <r>
      <rPr>
        <b/>
        <sz val="12"/>
        <rFont val="Arial"/>
        <family val="2"/>
      </rPr>
      <t>2003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12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4</t>
    </r>
    <r>
      <rPr>
        <b/>
        <sz val="12"/>
        <rFont val="宋体"/>
        <family val="0"/>
      </rPr>
      <t>日可能面临表决权问题的成员国</t>
    </r>
  </si>
  <si>
    <r>
      <t>柬埔寨</t>
    </r>
    <r>
      <rPr>
        <sz val="10"/>
        <rFont val="Times New Roman"/>
        <family val="1"/>
      </rPr>
      <t xml:space="preserve"> 2/</t>
    </r>
  </si>
  <si>
    <r>
      <t xml:space="preserve"> 2/ </t>
    </r>
    <r>
      <rPr>
        <sz val="10"/>
        <rFont val="宋体"/>
        <family val="0"/>
      </rPr>
      <t>根据大会分期交付拖欠会费的安排，应缴纳到期会费或拖欠会费的成员国。</t>
    </r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</si>
</sst>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.00_);\(&quot;$&quot;#,##0.00\)"/>
    <numFmt numFmtId="185" formatCode="dd\-mmm\-yy_)"/>
    <numFmt numFmtId="186" formatCode="#,##0.00000000"/>
    <numFmt numFmtId="187" formatCode="#,##0.0"/>
    <numFmt numFmtId="188" formatCode="#,##0.00_);\(#,##0.00\)"/>
    <numFmt numFmtId="189" formatCode="0.0%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0"/>
    <numFmt numFmtId="196" formatCode="#,##0.0000000000"/>
    <numFmt numFmtId="197" formatCode="#,##0.00000000000"/>
    <numFmt numFmtId="198" formatCode="#,##0.000000000000"/>
    <numFmt numFmtId="199" formatCode="#,##0.0000000000000"/>
    <numFmt numFmtId="200" formatCode="#,##0.00000000000000"/>
    <numFmt numFmtId="201" formatCode="#,##0.000000000000000"/>
    <numFmt numFmtId="202" formatCode="#,##0.0000000000000000"/>
    <numFmt numFmtId="203" formatCode="_-\€* #,##0.00_-;\-\€* #,##0.00_-;_-\€* &quot;-&quot;??_-;_-@_-"/>
    <numFmt numFmtId="204" formatCode="0.000%"/>
    <numFmt numFmtId="205" formatCode="0.0000%"/>
  </numFmts>
  <fonts count="22">
    <font>
      <sz val="10"/>
      <name val="Arial"/>
      <family val="2"/>
    </font>
    <font>
      <b/>
      <sz val="10"/>
      <name val="Arial"/>
      <family val="2"/>
    </font>
    <font>
      <sz val="12"/>
      <name val="Helv"/>
      <family val="2"/>
    </font>
    <font>
      <b/>
      <sz val="12"/>
      <name val="Helv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Verdana"/>
      <family val="2"/>
    </font>
    <font>
      <sz val="10"/>
      <name val="Helv"/>
      <family val="2"/>
    </font>
    <font>
      <b/>
      <sz val="16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b/>
      <sz val="1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u val="single"/>
      <sz val="12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184" fontId="0" fillId="0" borderId="0" xfId="0" applyNumberFormat="1" applyAlignment="1" applyProtection="1">
      <alignment/>
      <protection/>
    </xf>
    <xf numFmtId="184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0" xfId="16">
      <alignment/>
      <protection/>
    </xf>
    <xf numFmtId="0" fontId="2" fillId="0" borderId="0" xfId="16" applyAlignment="1">
      <alignment horizontal="center"/>
      <protection/>
    </xf>
    <xf numFmtId="0" fontId="3" fillId="0" borderId="2" xfId="18" applyFont="1" applyBorder="1" applyAlignment="1">
      <alignment horizontal="center"/>
      <protection/>
    </xf>
    <xf numFmtId="0" fontId="3" fillId="0" borderId="2" xfId="18" applyFont="1" applyBorder="1" applyAlignment="1" applyProtection="1">
      <alignment horizontal="center"/>
      <protection/>
    </xf>
    <xf numFmtId="0" fontId="3" fillId="0" borderId="2" xfId="18" applyFont="1" applyBorder="1">
      <alignment/>
      <protection/>
    </xf>
    <xf numFmtId="0" fontId="0" fillId="0" borderId="0" xfId="0" applyFont="1" applyAlignment="1">
      <alignment/>
    </xf>
    <xf numFmtId="0" fontId="5" fillId="0" borderId="2" xfId="25" applyFont="1" applyBorder="1" applyAlignment="1">
      <alignment horizontal="center"/>
      <protection/>
    </xf>
    <xf numFmtId="0" fontId="5" fillId="0" borderId="2" xfId="25" applyFont="1" applyBorder="1" applyAlignment="1" applyProtection="1">
      <alignment horizontal="center"/>
      <protection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183" fontId="5" fillId="0" borderId="0" xfId="31" applyFont="1" applyBorder="1" applyAlignment="1" applyProtection="1">
      <alignment/>
      <protection/>
    </xf>
    <xf numFmtId="0" fontId="5" fillId="0" borderId="3" xfId="25" applyNumberFormat="1" applyFont="1" applyBorder="1">
      <alignment/>
      <protection/>
    </xf>
    <xf numFmtId="0" fontId="5" fillId="0" borderId="1" xfId="25" applyFont="1" applyBorder="1" applyAlignment="1">
      <alignment horizontal="center"/>
      <protection/>
    </xf>
    <xf numFmtId="0" fontId="5" fillId="0" borderId="4" xfId="0" applyFont="1" applyBorder="1" applyAlignment="1">
      <alignment/>
    </xf>
    <xf numFmtId="0" fontId="4" fillId="0" borderId="0" xfId="16" applyNumberFormat="1" applyFont="1">
      <alignment/>
      <protection/>
    </xf>
    <xf numFmtId="0" fontId="5" fillId="0" borderId="2" xfId="16" applyFont="1" applyBorder="1" applyAlignment="1">
      <alignment horizontal="center"/>
      <protection/>
    </xf>
    <xf numFmtId="0" fontId="4" fillId="0" borderId="0" xfId="17" applyNumberFormat="1" applyFont="1">
      <alignment/>
      <protection/>
    </xf>
    <xf numFmtId="0" fontId="6" fillId="0" borderId="0" xfId="16" applyFont="1">
      <alignment/>
      <protection/>
    </xf>
    <xf numFmtId="183" fontId="0" fillId="0" borderId="1" xfId="31" applyBorder="1" applyAlignment="1">
      <alignment/>
    </xf>
    <xf numFmtId="0" fontId="4" fillId="0" borderId="0" xfId="18" applyNumberFormat="1" applyFont="1">
      <alignment/>
      <protection/>
    </xf>
    <xf numFmtId="0" fontId="5" fillId="0" borderId="3" xfId="18" applyNumberFormat="1" applyFont="1" applyBorder="1" applyAlignment="1">
      <alignment horizontal="center"/>
      <protection/>
    </xf>
    <xf numFmtId="0" fontId="5" fillId="0" borderId="3" xfId="18" applyNumberFormat="1" applyFont="1" applyBorder="1">
      <alignment/>
      <protection/>
    </xf>
    <xf numFmtId="0" fontId="5" fillId="0" borderId="1" xfId="16" applyFont="1" applyBorder="1" applyAlignment="1">
      <alignment horizontal="center"/>
      <protection/>
    </xf>
    <xf numFmtId="184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0" fontId="6" fillId="0" borderId="4" xfId="0" applyFont="1" applyBorder="1" applyAlignment="1">
      <alignment/>
    </xf>
    <xf numFmtId="4" fontId="0" fillId="0" borderId="0" xfId="0" applyNumberFormat="1" applyAlignment="1">
      <alignment/>
    </xf>
    <xf numFmtId="0" fontId="0" fillId="0" borderId="1" xfId="16" applyFont="1" applyBorder="1" applyAlignment="1">
      <alignment horizontal="center"/>
      <protection/>
    </xf>
    <xf numFmtId="0" fontId="0" fillId="0" borderId="5" xfId="0" applyBorder="1" applyAlignment="1">
      <alignment/>
    </xf>
    <xf numFmtId="0" fontId="5" fillId="0" borderId="5" xfId="25" applyNumberFormat="1" applyFont="1" applyBorder="1">
      <alignment/>
      <protection/>
    </xf>
    <xf numFmtId="0" fontId="0" fillId="0" borderId="6" xfId="0" applyFont="1" applyBorder="1" applyAlignment="1">
      <alignment/>
    </xf>
    <xf numFmtId="182" fontId="0" fillId="0" borderId="0" xfId="29" applyAlignment="1">
      <alignment/>
    </xf>
    <xf numFmtId="182" fontId="0" fillId="0" borderId="1" xfId="29" applyBorder="1" applyAlignment="1">
      <alignment/>
    </xf>
    <xf numFmtId="182" fontId="0" fillId="0" borderId="1" xfId="29" applyBorder="1" applyAlignment="1" applyProtection="1">
      <alignment/>
      <protection/>
    </xf>
    <xf numFmtId="182" fontId="5" fillId="0" borderId="1" xfId="29" applyFont="1" applyBorder="1" applyAlignment="1" applyProtection="1">
      <alignment/>
      <protection/>
    </xf>
    <xf numFmtId="182" fontId="0" fillId="0" borderId="7" xfId="29" applyBorder="1" applyAlignment="1">
      <alignment/>
    </xf>
    <xf numFmtId="182" fontId="0" fillId="0" borderId="7" xfId="29" applyBorder="1" applyAlignment="1" applyProtection="1">
      <alignment/>
      <protection/>
    </xf>
    <xf numFmtId="182" fontId="6" fillId="0" borderId="4" xfId="29" applyFont="1" applyBorder="1" applyAlignment="1">
      <alignment/>
    </xf>
    <xf numFmtId="182" fontId="6" fillId="0" borderId="8" xfId="29" applyFont="1" applyBorder="1" applyAlignment="1">
      <alignment/>
    </xf>
    <xf numFmtId="182" fontId="5" fillId="0" borderId="2" xfId="29" applyFont="1" applyBorder="1" applyAlignment="1" applyProtection="1">
      <alignment/>
      <protection/>
    </xf>
    <xf numFmtId="182" fontId="5" fillId="0" borderId="9" xfId="29" applyFont="1" applyBorder="1" applyAlignment="1" applyProtection="1">
      <alignment/>
      <protection/>
    </xf>
    <xf numFmtId="182" fontId="5" fillId="0" borderId="2" xfId="29" applyFont="1" applyBorder="1" applyAlignment="1">
      <alignment/>
    </xf>
    <xf numFmtId="182" fontId="3" fillId="0" borderId="2" xfId="29" applyFont="1" applyBorder="1" applyAlignment="1" applyProtection="1">
      <alignment/>
      <protection/>
    </xf>
    <xf numFmtId="182" fontId="0" fillId="0" borderId="0" xfId="0" applyNumberFormat="1" applyAlignment="1">
      <alignment/>
    </xf>
    <xf numFmtId="182" fontId="5" fillId="0" borderId="0" xfId="29" applyFont="1" applyBorder="1" applyAlignment="1">
      <alignment/>
    </xf>
    <xf numFmtId="20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 applyProtection="1">
      <alignment/>
      <protection/>
    </xf>
    <xf numFmtId="0" fontId="0" fillId="0" borderId="11" xfId="0" applyBorder="1" applyAlignment="1">
      <alignment/>
    </xf>
    <xf numFmtId="0" fontId="0" fillId="0" borderId="0" xfId="0" applyFont="1" applyAlignment="1" applyProtection="1">
      <alignment/>
      <protection/>
    </xf>
    <xf numFmtId="0" fontId="7" fillId="0" borderId="1" xfId="16" applyFont="1" applyBorder="1" applyAlignment="1">
      <alignment horizontal="center"/>
      <protection/>
    </xf>
    <xf numFmtId="182" fontId="7" fillId="0" borderId="1" xfId="29" applyFont="1" applyBorder="1" applyAlignment="1">
      <alignment/>
    </xf>
    <xf numFmtId="0" fontId="7" fillId="0" borderId="1" xfId="0" applyFont="1" applyBorder="1" applyAlignment="1">
      <alignment/>
    </xf>
    <xf numFmtId="182" fontId="0" fillId="0" borderId="0" xfId="29" applyBorder="1" applyAlignment="1">
      <alignment/>
    </xf>
    <xf numFmtId="184" fontId="0" fillId="0" borderId="0" xfId="0" applyNumberFormat="1" applyFont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182" fontId="0" fillId="0" borderId="1" xfId="29" applyFont="1" applyBorder="1" applyAlignment="1" applyProtection="1">
      <alignment/>
      <protection/>
    </xf>
    <xf numFmtId="182" fontId="0" fillId="0" borderId="0" xfId="29" applyFont="1" applyAlignment="1" applyProtection="1">
      <alignment/>
      <protection/>
    </xf>
    <xf numFmtId="182" fontId="7" fillId="0" borderId="7" xfId="29" applyFont="1" applyBorder="1" applyAlignment="1">
      <alignment/>
    </xf>
    <xf numFmtId="182" fontId="7" fillId="0" borderId="1" xfId="29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2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0" fillId="0" borderId="1" xfId="0" applyFont="1" applyBorder="1" applyAlignment="1">
      <alignment/>
    </xf>
    <xf numFmtId="182" fontId="0" fillId="0" borderId="15" xfId="29" applyFont="1" applyBorder="1" applyAlignment="1">
      <alignment/>
    </xf>
    <xf numFmtId="182" fontId="0" fillId="0" borderId="16" xfId="29" applyFont="1" applyBorder="1" applyAlignment="1">
      <alignment/>
    </xf>
    <xf numFmtId="182" fontId="0" fillId="0" borderId="0" xfId="29" applyFont="1" applyBorder="1" applyAlignment="1">
      <alignment/>
    </xf>
    <xf numFmtId="182" fontId="0" fillId="0" borderId="17" xfId="29" applyFont="1" applyBorder="1" applyAlignment="1">
      <alignment/>
    </xf>
    <xf numFmtId="182" fontId="0" fillId="0" borderId="7" xfId="29" applyFont="1" applyBorder="1" applyAlignment="1">
      <alignment/>
    </xf>
    <xf numFmtId="0" fontId="0" fillId="0" borderId="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6" fillId="0" borderId="7" xfId="19" applyFont="1" applyBorder="1">
      <alignment/>
      <protection/>
    </xf>
    <xf numFmtId="0" fontId="0" fillId="0" borderId="19" xfId="19" applyFont="1" applyBorder="1">
      <alignment/>
      <protection/>
    </xf>
    <xf numFmtId="0" fontId="6" fillId="0" borderId="0" xfId="19" applyFont="1" applyFill="1">
      <alignment/>
      <protection/>
    </xf>
    <xf numFmtId="184" fontId="5" fillId="0" borderId="0" xfId="19" applyNumberFormat="1" applyFont="1" applyFill="1" applyBorder="1" applyProtection="1">
      <alignment/>
      <protection/>
    </xf>
    <xf numFmtId="0" fontId="6" fillId="0" borderId="20" xfId="19" applyFont="1" applyFill="1" applyBorder="1">
      <alignment/>
      <protection/>
    </xf>
    <xf numFmtId="0" fontId="6" fillId="0" borderId="0" xfId="19" applyFont="1" applyFill="1" applyBorder="1">
      <alignment/>
      <protection/>
    </xf>
    <xf numFmtId="0" fontId="6" fillId="0" borderId="10" xfId="19" applyFont="1" applyFill="1" applyBorder="1">
      <alignment/>
      <protection/>
    </xf>
    <xf numFmtId="0" fontId="5" fillId="0" borderId="0" xfId="19" applyFont="1" applyFill="1" applyBorder="1">
      <alignment/>
      <protection/>
    </xf>
    <xf numFmtId="185" fontId="5" fillId="0" borderId="0" xfId="19" applyNumberFormat="1" applyFont="1" applyFill="1" applyBorder="1" applyProtection="1" quotePrefix="1">
      <alignment/>
      <protection/>
    </xf>
    <xf numFmtId="184" fontId="5" fillId="0" borderId="21" xfId="19" applyNumberFormat="1" applyFont="1" applyFill="1" applyBorder="1" applyProtection="1">
      <alignment/>
      <protection/>
    </xf>
    <xf numFmtId="0" fontId="5" fillId="0" borderId="21" xfId="19" applyFont="1" applyFill="1" applyBorder="1" applyAlignment="1">
      <alignment horizontal="center"/>
      <protection/>
    </xf>
    <xf numFmtId="182" fontId="5" fillId="0" borderId="7" xfId="29" applyFont="1" applyBorder="1" applyAlignment="1" applyProtection="1">
      <alignment/>
      <protection/>
    </xf>
    <xf numFmtId="188" fontId="0" fillId="0" borderId="7" xfId="0" applyNumberFormat="1" applyBorder="1" applyAlignment="1" applyProtection="1">
      <alignment/>
      <protection/>
    </xf>
    <xf numFmtId="0" fontId="6" fillId="0" borderId="22" xfId="19" applyFont="1" applyBorder="1">
      <alignment/>
      <protection/>
    </xf>
    <xf numFmtId="0" fontId="6" fillId="0" borderId="19" xfId="19" applyFont="1" applyBorder="1">
      <alignment/>
      <protection/>
    </xf>
    <xf numFmtId="0" fontId="6" fillId="0" borderId="15" xfId="19" applyFont="1" applyBorder="1">
      <alignment/>
      <protection/>
    </xf>
    <xf numFmtId="0" fontId="5" fillId="0" borderId="14" xfId="19" applyFont="1" applyBorder="1" applyAlignment="1">
      <alignment horizontal="center"/>
      <protection/>
    </xf>
    <xf numFmtId="0" fontId="6" fillId="0" borderId="1" xfId="19" applyFont="1" applyBorder="1">
      <alignment/>
      <protection/>
    </xf>
    <xf numFmtId="0" fontId="0" fillId="0" borderId="14" xfId="19" applyFont="1" applyBorder="1">
      <alignment/>
      <protection/>
    </xf>
    <xf numFmtId="0" fontId="6" fillId="0" borderId="23" xfId="19" applyFont="1" applyBorder="1">
      <alignment/>
      <protection/>
    </xf>
    <xf numFmtId="0" fontId="6" fillId="0" borderId="12" xfId="19" applyFont="1" applyBorder="1">
      <alignment/>
      <protection/>
    </xf>
    <xf numFmtId="0" fontId="6" fillId="0" borderId="13" xfId="19" applyFont="1" applyBorder="1">
      <alignment/>
      <protection/>
    </xf>
    <xf numFmtId="0" fontId="7" fillId="0" borderId="12" xfId="19" applyFont="1" applyBorder="1">
      <alignment/>
      <protection/>
    </xf>
    <xf numFmtId="0" fontId="5" fillId="0" borderId="15" xfId="19" applyFont="1" applyBorder="1" applyAlignment="1">
      <alignment horizontal="center"/>
      <protection/>
    </xf>
    <xf numFmtId="0" fontId="0" fillId="0" borderId="0" xfId="0" applyFont="1" applyBorder="1" applyAlignment="1" applyProtection="1">
      <alignment/>
      <protection/>
    </xf>
    <xf numFmtId="184" fontId="0" fillId="0" borderId="0" xfId="0" applyNumberFormat="1" applyFont="1" applyBorder="1" applyAlignment="1" applyProtection="1">
      <alignment/>
      <protection/>
    </xf>
    <xf numFmtId="184" fontId="6" fillId="0" borderId="0" xfId="0" applyNumberFormat="1" applyFont="1" applyAlignment="1">
      <alignment/>
    </xf>
    <xf numFmtId="182" fontId="0" fillId="0" borderId="0" xfId="29" applyAlignment="1" applyProtection="1">
      <alignment/>
      <protection/>
    </xf>
    <xf numFmtId="182" fontId="0" fillId="0" borderId="0" xfId="29" applyBorder="1" applyAlignment="1" applyProtection="1">
      <alignment/>
      <protection/>
    </xf>
    <xf numFmtId="0" fontId="0" fillId="0" borderId="7" xfId="0" applyBorder="1" applyAlignment="1">
      <alignment/>
    </xf>
    <xf numFmtId="182" fontId="6" fillId="0" borderId="7" xfId="29" applyFont="1" applyBorder="1" applyAlignment="1">
      <alignment/>
    </xf>
    <xf numFmtId="0" fontId="6" fillId="0" borderId="0" xfId="0" applyFont="1" applyBorder="1" applyAlignment="1">
      <alignment/>
    </xf>
    <xf numFmtId="205" fontId="0" fillId="0" borderId="0" xfId="26" applyNumberFormat="1" applyBorder="1" applyAlignment="1">
      <alignment/>
    </xf>
    <xf numFmtId="182" fontId="0" fillId="0" borderId="0" xfId="29" applyFont="1" applyAlignment="1">
      <alignment/>
    </xf>
    <xf numFmtId="182" fontId="0" fillId="0" borderId="0" xfId="29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182" fontId="7" fillId="0" borderId="0" xfId="29" applyFont="1" applyAlignment="1">
      <alignment/>
    </xf>
    <xf numFmtId="0" fontId="7" fillId="0" borderId="1" xfId="0" applyFont="1" applyBorder="1" applyAlignment="1">
      <alignment/>
    </xf>
    <xf numFmtId="183" fontId="0" fillId="0" borderId="3" xfId="31" applyFont="1" applyBorder="1" applyAlignment="1" applyProtection="1">
      <alignment/>
      <protection/>
    </xf>
    <xf numFmtId="182" fontId="7" fillId="0" borderId="0" xfId="29" applyFont="1" applyAlignment="1" applyProtection="1">
      <alignment/>
      <protection/>
    </xf>
    <xf numFmtId="182" fontId="5" fillId="0" borderId="9" xfId="29" applyFont="1" applyBorder="1" applyAlignment="1">
      <alignment/>
    </xf>
    <xf numFmtId="0" fontId="7" fillId="0" borderId="1" xfId="19" applyFont="1" applyBorder="1">
      <alignment/>
      <protection/>
    </xf>
    <xf numFmtId="182" fontId="7" fillId="0" borderId="7" xfId="29" applyFont="1" applyBorder="1" applyAlignment="1" applyProtection="1">
      <alignment/>
      <protection/>
    </xf>
    <xf numFmtId="182" fontId="0" fillId="0" borderId="22" xfId="29" applyFont="1" applyBorder="1" applyAlignment="1">
      <alignment/>
    </xf>
    <xf numFmtId="182" fontId="0" fillId="0" borderId="24" xfId="29" applyFont="1" applyBorder="1" applyAlignment="1">
      <alignment/>
    </xf>
    <xf numFmtId="0" fontId="6" fillId="0" borderId="3" xfId="16" applyFont="1" applyBorder="1" applyAlignment="1">
      <alignment horizontal="center"/>
      <protection/>
    </xf>
    <xf numFmtId="188" fontId="0" fillId="0" borderId="3" xfId="0" applyNumberFormat="1" applyBorder="1" applyAlignment="1" applyProtection="1">
      <alignment/>
      <protection/>
    </xf>
    <xf numFmtId="10" fontId="6" fillId="0" borderId="0" xfId="26" applyNumberFormat="1" applyFont="1" applyAlignment="1">
      <alignment/>
    </xf>
    <xf numFmtId="0" fontId="0" fillId="0" borderId="0" xfId="21" applyFont="1" applyProtection="1">
      <alignment/>
      <protection/>
    </xf>
    <xf numFmtId="0" fontId="0" fillId="0" borderId="0" xfId="22" applyFont="1" applyProtection="1">
      <alignment/>
      <protection/>
    </xf>
    <xf numFmtId="0" fontId="0" fillId="0" borderId="0" xfId="23" applyFont="1" applyProtection="1">
      <alignment/>
      <protection/>
    </xf>
    <xf numFmtId="182" fontId="0" fillId="0" borderId="0" xfId="21" applyNumberFormat="1" applyFont="1" applyProtection="1">
      <alignment/>
      <protection/>
    </xf>
    <xf numFmtId="182" fontId="0" fillId="0" borderId="0" xfId="22" applyNumberFormat="1" applyFont="1" applyProtection="1">
      <alignment/>
      <protection/>
    </xf>
    <xf numFmtId="0" fontId="0" fillId="0" borderId="0" xfId="24" applyFont="1">
      <alignment/>
      <protection/>
    </xf>
    <xf numFmtId="0" fontId="13" fillId="0" borderId="0" xfId="0" applyFont="1" applyFill="1" applyBorder="1" applyAlignment="1">
      <alignment/>
    </xf>
    <xf numFmtId="0" fontId="16" fillId="0" borderId="12" xfId="0" applyFont="1" applyBorder="1" applyAlignment="1">
      <alignment/>
    </xf>
    <xf numFmtId="0" fontId="16" fillId="0" borderId="1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25" xfId="15" applyFont="1" applyBorder="1">
      <alignment/>
      <protection/>
    </xf>
    <xf numFmtId="0" fontId="18" fillId="0" borderId="6" xfId="15" applyFont="1" applyBorder="1">
      <alignment/>
      <protection/>
    </xf>
    <xf numFmtId="0" fontId="19" fillId="0" borderId="6" xfId="15" applyFont="1" applyBorder="1">
      <alignment/>
      <protection/>
    </xf>
    <xf numFmtId="184" fontId="16" fillId="0" borderId="1" xfId="0" applyNumberFormat="1" applyFont="1" applyBorder="1" applyAlignment="1" applyProtection="1">
      <alignment/>
      <protection/>
    </xf>
    <xf numFmtId="0" fontId="14" fillId="0" borderId="0" xfId="0" applyFont="1" applyFill="1" applyBorder="1" applyAlignment="1">
      <alignment/>
    </xf>
    <xf numFmtId="0" fontId="16" fillId="0" borderId="1" xfId="0" applyFont="1" applyBorder="1" applyAlignment="1">
      <alignment/>
    </xf>
    <xf numFmtId="0" fontId="16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8" fillId="0" borderId="1" xfId="0" applyFont="1" applyBorder="1" applyAlignment="1">
      <alignment/>
    </xf>
    <xf numFmtId="0" fontId="16" fillId="0" borderId="2" xfId="25" applyFont="1" applyBorder="1" applyAlignment="1">
      <alignment horizontal="center"/>
      <protection/>
    </xf>
    <xf numFmtId="0" fontId="20" fillId="0" borderId="0" xfId="25" applyNumberFormat="1" applyFont="1">
      <alignment/>
      <protection/>
    </xf>
    <xf numFmtId="0" fontId="16" fillId="0" borderId="3" xfId="25" applyNumberFormat="1" applyFont="1" applyBorder="1">
      <alignment/>
      <protection/>
    </xf>
    <xf numFmtId="0" fontId="16" fillId="0" borderId="9" xfId="25" applyFont="1" applyBorder="1" applyAlignment="1">
      <alignment horizontal="center"/>
      <protection/>
    </xf>
    <xf numFmtId="0" fontId="18" fillId="0" borderId="1" xfId="20" applyFont="1" applyBorder="1" applyProtection="1">
      <alignment/>
      <protection/>
    </xf>
    <xf numFmtId="0" fontId="16" fillId="0" borderId="1" xfId="25" applyFont="1" applyBorder="1">
      <alignment/>
      <protection/>
    </xf>
    <xf numFmtId="0" fontId="16" fillId="0" borderId="2" xfId="16" applyFont="1" applyBorder="1" applyAlignment="1">
      <alignment horizontal="center"/>
      <protection/>
    </xf>
    <xf numFmtId="0" fontId="16" fillId="0" borderId="4" xfId="16" applyFont="1" applyBorder="1" applyAlignment="1">
      <alignment horizontal="center"/>
      <protection/>
    </xf>
    <xf numFmtId="0" fontId="18" fillId="0" borderId="1" xfId="0" applyFont="1" applyBorder="1" applyAlignment="1" applyProtection="1">
      <alignment/>
      <protection/>
    </xf>
    <xf numFmtId="0" fontId="18" fillId="0" borderId="1" xfId="21" applyFont="1" applyBorder="1" applyProtection="1">
      <alignment/>
      <protection/>
    </xf>
    <xf numFmtId="182" fontId="18" fillId="0" borderId="1" xfId="29" applyFont="1" applyBorder="1" applyAlignment="1" applyProtection="1">
      <alignment/>
      <protection/>
    </xf>
    <xf numFmtId="0" fontId="16" fillId="0" borderId="9" xfId="16" applyFont="1" applyBorder="1">
      <alignment/>
      <protection/>
    </xf>
    <xf numFmtId="0" fontId="21" fillId="0" borderId="1" xfId="0" applyFont="1" applyBorder="1" applyAlignment="1" applyProtection="1">
      <alignment/>
      <protection/>
    </xf>
    <xf numFmtId="0" fontId="21" fillId="0" borderId="1" xfId="0" applyFont="1" applyBorder="1" applyAlignment="1">
      <alignment/>
    </xf>
    <xf numFmtId="0" fontId="21" fillId="0" borderId="1" xfId="22" applyFont="1" applyBorder="1" applyProtection="1">
      <alignment/>
      <protection/>
    </xf>
    <xf numFmtId="0" fontId="16" fillId="0" borderId="2" xfId="16" applyFont="1" applyBorder="1">
      <alignment/>
      <protection/>
    </xf>
    <xf numFmtId="0" fontId="16" fillId="0" borderId="2" xfId="18" applyFont="1" applyBorder="1" applyAlignment="1">
      <alignment horizontal="center"/>
      <protection/>
    </xf>
    <xf numFmtId="0" fontId="16" fillId="0" borderId="3" xfId="18" applyNumberFormat="1" applyFont="1" applyBorder="1">
      <alignment/>
      <protection/>
    </xf>
    <xf numFmtId="0" fontId="18" fillId="0" borderId="1" xfId="23" applyFont="1" applyBorder="1" applyProtection="1">
      <alignment/>
      <protection/>
    </xf>
    <xf numFmtId="0" fontId="16" fillId="0" borderId="2" xfId="18" applyFont="1" applyBorder="1">
      <alignment/>
      <protection/>
    </xf>
    <xf numFmtId="184" fontId="16" fillId="0" borderId="21" xfId="19" applyNumberFormat="1" applyFont="1" applyFill="1" applyBorder="1" applyProtection="1">
      <alignment/>
      <protection/>
    </xf>
    <xf numFmtId="0" fontId="16" fillId="0" borderId="7" xfId="19" applyFont="1" applyBorder="1" applyAlignment="1">
      <alignment horizontal="center"/>
      <protection/>
    </xf>
    <xf numFmtId="0" fontId="16" fillId="0" borderId="1" xfId="19" applyFont="1" applyBorder="1" applyAlignment="1">
      <alignment horizontal="center"/>
      <protection/>
    </xf>
    <xf numFmtId="0" fontId="16" fillId="0" borderId="19" xfId="19" applyFont="1" applyBorder="1" applyAlignment="1">
      <alignment horizontal="center"/>
      <protection/>
    </xf>
    <xf numFmtId="0" fontId="16" fillId="0" borderId="2" xfId="25" applyFont="1" applyBorder="1">
      <alignment/>
      <protection/>
    </xf>
    <xf numFmtId="0" fontId="14" fillId="0" borderId="0" xfId="0" applyFont="1" applyFill="1" applyBorder="1" applyAlignment="1">
      <alignment horizontal="left"/>
    </xf>
    <xf numFmtId="0" fontId="16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182" fontId="0" fillId="0" borderId="25" xfId="29" applyFont="1" applyBorder="1" applyAlignment="1">
      <alignment/>
    </xf>
    <xf numFmtId="182" fontId="0" fillId="0" borderId="25" xfId="29" applyFont="1" applyBorder="1" applyAlignment="1" applyProtection="1">
      <alignment/>
      <protection/>
    </xf>
    <xf numFmtId="182" fontId="0" fillId="0" borderId="15" xfId="29" applyFont="1" applyBorder="1" applyAlignment="1" applyProtection="1">
      <alignment/>
      <protection/>
    </xf>
    <xf numFmtId="182" fontId="0" fillId="0" borderId="22" xfId="29" applyFont="1" applyBorder="1" applyAlignment="1" applyProtection="1">
      <alignment/>
      <protection/>
    </xf>
    <xf numFmtId="182" fontId="0" fillId="0" borderId="6" xfId="29" applyFont="1" applyBorder="1" applyAlignment="1">
      <alignment/>
    </xf>
    <xf numFmtId="182" fontId="0" fillId="0" borderId="6" xfId="29" applyFont="1" applyBorder="1" applyAlignment="1" applyProtection="1">
      <alignment/>
      <protection/>
    </xf>
    <xf numFmtId="182" fontId="0" fillId="0" borderId="1" xfId="29" applyFont="1" applyBorder="1" applyAlignment="1" applyProtection="1">
      <alignment/>
      <protection/>
    </xf>
    <xf numFmtId="182" fontId="0" fillId="0" borderId="7" xfId="29" applyFont="1" applyBorder="1" applyAlignment="1" applyProtection="1">
      <alignment/>
      <protection/>
    </xf>
    <xf numFmtId="182" fontId="0" fillId="0" borderId="28" xfId="29" applyFont="1" applyBorder="1" applyAlignment="1">
      <alignment/>
    </xf>
    <xf numFmtId="182" fontId="0" fillId="0" borderId="28" xfId="29" applyFont="1" applyBorder="1" applyAlignment="1" applyProtection="1">
      <alignment/>
      <protection/>
    </xf>
    <xf numFmtId="182" fontId="0" fillId="0" borderId="14" xfId="29" applyFont="1" applyBorder="1" applyAlignment="1" applyProtection="1">
      <alignment/>
      <protection/>
    </xf>
    <xf numFmtId="182" fontId="0" fillId="0" borderId="19" xfId="29" applyFont="1" applyBorder="1" applyAlignment="1" applyProtection="1">
      <alignment/>
      <protection/>
    </xf>
    <xf numFmtId="182" fontId="0" fillId="0" borderId="1" xfId="29" applyFont="1" applyBorder="1" applyAlignment="1">
      <alignment/>
    </xf>
    <xf numFmtId="182" fontId="18" fillId="0" borderId="7" xfId="29" applyFont="1" applyBorder="1" applyAlignment="1" applyProtection="1">
      <alignment/>
      <protection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182" fontId="0" fillId="0" borderId="0" xfId="29" applyFont="1" applyAlignment="1" applyProtection="1">
      <alignment/>
      <protection/>
    </xf>
    <xf numFmtId="182" fontId="7" fillId="0" borderId="4" xfId="29" applyFont="1" applyBorder="1" applyAlignment="1" applyProtection="1">
      <alignment/>
      <protection/>
    </xf>
  </cellXfs>
  <cellStyles count="19">
    <cellStyle name="Normal" xfId="0"/>
    <cellStyle name="Normal_Appendix B" xfId="15"/>
    <cellStyle name="Normal_Appendix B2" xfId="16"/>
    <cellStyle name="Normal_Appendix B3" xfId="17"/>
    <cellStyle name="Normal_Appendix B4" xfId="18"/>
    <cellStyle name="Normal_Appendix B5" xfId="19"/>
    <cellStyle name="Normal_Appendix C" xfId="20"/>
    <cellStyle name="Normal_Appendix D" xfId="21"/>
    <cellStyle name="Normal_Appendix E" xfId="22"/>
    <cellStyle name="Normal_Appendix F" xfId="23"/>
    <cellStyle name="Normal_Appendix G" xfId="24"/>
    <cellStyle name="Normal_Sheet2" xfId="25"/>
    <cellStyle name="Percent" xfId="26"/>
    <cellStyle name="Hyperlink" xfId="27"/>
    <cellStyle name="Followed Hyperlink" xfId="28"/>
    <cellStyle name="Currency" xfId="29"/>
    <cellStyle name="Currency [0]" xfId="30"/>
    <cellStyle name="Comma" xfId="31"/>
    <cellStyle name="Comma [0]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7"/>
  <sheetViews>
    <sheetView zoomScale="75" zoomScaleNormal="75" workbookViewId="0" topLeftCell="A194">
      <selection activeCell="A199" sqref="A199"/>
    </sheetView>
  </sheetViews>
  <sheetFormatPr defaultColWidth="12.57421875" defaultRowHeight="15.75" customHeight="1"/>
  <cols>
    <col min="1" max="1" width="38.28125" style="0" customWidth="1"/>
    <col min="2" max="2" width="28.00390625" style="0" customWidth="1"/>
    <col min="3" max="5" width="26.7109375" style="0" customWidth="1"/>
  </cols>
  <sheetData>
    <row r="1" spans="1:5" ht="15.75" customHeight="1">
      <c r="A1" s="65"/>
      <c r="B1" s="65"/>
      <c r="C1" s="65"/>
      <c r="D1" s="65"/>
      <c r="E1" s="65"/>
    </row>
    <row r="2" spans="1:5" ht="19.5" customHeight="1">
      <c r="A2" s="145" t="s">
        <v>0</v>
      </c>
      <c r="B2" s="66"/>
      <c r="C2" s="66"/>
      <c r="D2" s="66"/>
      <c r="E2" s="66"/>
    </row>
    <row r="3" spans="1:5" ht="18" customHeight="1">
      <c r="A3" s="185" t="s">
        <v>223</v>
      </c>
      <c r="B3" s="185"/>
      <c r="C3" s="66"/>
      <c r="D3" s="66"/>
      <c r="E3" s="66"/>
    </row>
    <row r="4" spans="1:5" ht="15.75" customHeight="1">
      <c r="A4" s="67"/>
      <c r="B4" s="67"/>
      <c r="C4" s="67"/>
      <c r="D4" s="67"/>
      <c r="E4" s="67"/>
    </row>
    <row r="5" spans="1:5" ht="15.75" customHeight="1">
      <c r="A5" s="68"/>
      <c r="B5" s="147" t="s">
        <v>2</v>
      </c>
      <c r="C5" s="186" t="s">
        <v>5</v>
      </c>
      <c r="D5" s="187"/>
      <c r="E5" s="188"/>
    </row>
    <row r="6" spans="1:5" ht="15.75" customHeight="1">
      <c r="A6" s="146" t="s">
        <v>1</v>
      </c>
      <c r="B6" s="69" t="s">
        <v>3</v>
      </c>
      <c r="C6" s="69" t="s">
        <v>6</v>
      </c>
      <c r="D6" s="69" t="s">
        <v>7</v>
      </c>
      <c r="E6" s="149" t="s">
        <v>9</v>
      </c>
    </row>
    <row r="7" spans="1:5" ht="15.75" customHeight="1">
      <c r="A7" s="70"/>
      <c r="B7" s="148" t="s">
        <v>4</v>
      </c>
      <c r="C7" s="71"/>
      <c r="D7" s="148" t="s">
        <v>8</v>
      </c>
      <c r="E7" s="71"/>
    </row>
    <row r="8" spans="1:5" ht="15.75" customHeight="1">
      <c r="A8" s="150" t="s">
        <v>10</v>
      </c>
      <c r="B8" s="190">
        <v>0</v>
      </c>
      <c r="C8" s="191">
        <v>29189.11</v>
      </c>
      <c r="D8" s="192">
        <v>225417.21</v>
      </c>
      <c r="E8" s="193">
        <v>254606.32</v>
      </c>
    </row>
    <row r="9" spans="1:5" ht="15.75" customHeight="1">
      <c r="A9" s="151" t="s">
        <v>11</v>
      </c>
      <c r="B9" s="194">
        <v>9740.45</v>
      </c>
      <c r="C9" s="195">
        <v>0</v>
      </c>
      <c r="D9" s="196">
        <v>0</v>
      </c>
      <c r="E9" s="197">
        <v>0</v>
      </c>
    </row>
    <row r="10" spans="1:5" ht="15.75" customHeight="1">
      <c r="A10" s="151" t="s">
        <v>12</v>
      </c>
      <c r="B10" s="194">
        <v>227029.93</v>
      </c>
      <c r="C10" s="195">
        <v>0</v>
      </c>
      <c r="D10" s="196">
        <v>0</v>
      </c>
      <c r="E10" s="197">
        <v>0</v>
      </c>
    </row>
    <row r="11" spans="1:5" ht="15.75" customHeight="1">
      <c r="A11" s="151" t="s">
        <v>13</v>
      </c>
      <c r="B11" s="194">
        <v>6482.89</v>
      </c>
      <c r="C11" s="195">
        <v>0</v>
      </c>
      <c r="D11" s="196">
        <v>0</v>
      </c>
      <c r="E11" s="197">
        <v>0</v>
      </c>
    </row>
    <row r="12" spans="1:5" ht="15.75" customHeight="1">
      <c r="A12" s="151" t="s">
        <v>14</v>
      </c>
      <c r="B12" s="194">
        <v>0</v>
      </c>
      <c r="C12" s="195">
        <v>6482.89</v>
      </c>
      <c r="D12" s="196">
        <v>330294.98</v>
      </c>
      <c r="E12" s="197">
        <v>336777.87</v>
      </c>
    </row>
    <row r="13" spans="1:5" ht="15.75" customHeight="1">
      <c r="A13" s="151" t="s">
        <v>15</v>
      </c>
      <c r="B13" s="194">
        <v>0</v>
      </c>
      <c r="C13" s="195">
        <v>3726625.71</v>
      </c>
      <c r="D13" s="196">
        <v>13872703.29</v>
      </c>
      <c r="E13" s="197">
        <v>17599329</v>
      </c>
    </row>
    <row r="14" spans="1:5" ht="15.75" customHeight="1">
      <c r="A14" s="151" t="s">
        <v>16</v>
      </c>
      <c r="B14" s="194">
        <v>0</v>
      </c>
      <c r="C14" s="195">
        <v>6482.89</v>
      </c>
      <c r="D14" s="196">
        <v>1628298.63</v>
      </c>
      <c r="E14" s="197">
        <v>1634781.52</v>
      </c>
    </row>
    <row r="15" spans="1:5" ht="15.75" customHeight="1">
      <c r="A15" s="151" t="s">
        <v>17</v>
      </c>
      <c r="B15" s="194">
        <v>5276970.13</v>
      </c>
      <c r="C15" s="195">
        <v>0</v>
      </c>
      <c r="D15" s="196">
        <v>0</v>
      </c>
      <c r="E15" s="197">
        <v>0</v>
      </c>
    </row>
    <row r="16" spans="1:5" ht="15.75" customHeight="1">
      <c r="A16" s="151" t="s">
        <v>18</v>
      </c>
      <c r="B16" s="194">
        <v>3071467.48</v>
      </c>
      <c r="C16" s="195">
        <v>0</v>
      </c>
      <c r="D16" s="196">
        <v>0</v>
      </c>
      <c r="E16" s="197">
        <v>0</v>
      </c>
    </row>
    <row r="17" spans="1:5" ht="15.75" customHeight="1">
      <c r="A17" s="151" t="s">
        <v>19</v>
      </c>
      <c r="B17" s="194">
        <v>117500</v>
      </c>
      <c r="C17" s="195">
        <v>12965.76</v>
      </c>
      <c r="D17" s="196">
        <v>1296456.76</v>
      </c>
      <c r="E17" s="197">
        <v>1309422.52</v>
      </c>
    </row>
    <row r="18" spans="1:5" ht="15.75" customHeight="1">
      <c r="A18" s="151" t="s">
        <v>20</v>
      </c>
      <c r="B18" s="194">
        <v>38929.55</v>
      </c>
      <c r="C18" s="195">
        <v>0</v>
      </c>
      <c r="D18" s="196">
        <v>0</v>
      </c>
      <c r="E18" s="197">
        <v>0</v>
      </c>
    </row>
    <row r="19" spans="1:5" ht="15.75" customHeight="1">
      <c r="A19" s="152" t="s">
        <v>25</v>
      </c>
      <c r="B19" s="194">
        <v>58378.2</v>
      </c>
      <c r="C19" s="195">
        <v>0</v>
      </c>
      <c r="D19" s="196">
        <v>0</v>
      </c>
      <c r="E19" s="197">
        <v>0</v>
      </c>
    </row>
    <row r="20" spans="1:5" ht="15.75" customHeight="1">
      <c r="A20" s="151" t="s">
        <v>21</v>
      </c>
      <c r="B20" s="194">
        <v>32446.67</v>
      </c>
      <c r="C20" s="195">
        <v>0</v>
      </c>
      <c r="D20" s="196">
        <v>0</v>
      </c>
      <c r="E20" s="197">
        <v>0</v>
      </c>
    </row>
    <row r="21" spans="1:5" ht="15.75" customHeight="1">
      <c r="A21" s="151" t="s">
        <v>22</v>
      </c>
      <c r="B21" s="194">
        <v>29189.11</v>
      </c>
      <c r="C21" s="195">
        <v>0</v>
      </c>
      <c r="D21" s="196">
        <v>0</v>
      </c>
      <c r="E21" s="197">
        <v>0</v>
      </c>
    </row>
    <row r="22" spans="1:5" ht="15.75" customHeight="1">
      <c r="A22" s="151" t="s">
        <v>23</v>
      </c>
      <c r="B22" s="194">
        <v>3661764.62</v>
      </c>
      <c r="C22" s="195">
        <v>0</v>
      </c>
      <c r="D22" s="196">
        <v>0</v>
      </c>
      <c r="E22" s="197">
        <v>0</v>
      </c>
    </row>
    <row r="23" spans="1:5" ht="15.75" customHeight="1">
      <c r="A23" s="151" t="s">
        <v>26</v>
      </c>
      <c r="B23" s="194">
        <v>33064.81</v>
      </c>
      <c r="C23" s="195">
        <v>0</v>
      </c>
      <c r="D23" s="196">
        <v>0</v>
      </c>
      <c r="E23" s="197">
        <v>0</v>
      </c>
    </row>
    <row r="24" spans="1:5" ht="15.75" customHeight="1">
      <c r="A24" s="151" t="s">
        <v>27</v>
      </c>
      <c r="B24" s="194">
        <f>6326.02+758.63</f>
        <v>7084.650000000001</v>
      </c>
      <c r="C24" s="195">
        <v>0</v>
      </c>
      <c r="D24" s="196">
        <v>0</v>
      </c>
      <c r="E24" s="197">
        <v>0</v>
      </c>
    </row>
    <row r="25" spans="1:5" ht="15.75" customHeight="1">
      <c r="A25" s="151" t="s">
        <v>28</v>
      </c>
      <c r="B25" s="194">
        <v>3225.31</v>
      </c>
      <c r="C25" s="195">
        <v>0</v>
      </c>
      <c r="D25" s="196">
        <v>0</v>
      </c>
      <c r="E25" s="197">
        <v>0</v>
      </c>
    </row>
    <row r="26" spans="1:5" ht="15.75" customHeight="1">
      <c r="A26" s="151" t="s">
        <v>224</v>
      </c>
      <c r="B26" s="194">
        <v>46033.89</v>
      </c>
      <c r="C26" s="195">
        <v>0</v>
      </c>
      <c r="D26" s="196">
        <v>0</v>
      </c>
      <c r="E26" s="197">
        <v>0</v>
      </c>
    </row>
    <row r="27" spans="1:5" ht="15.75" customHeight="1">
      <c r="A27" s="151" t="s">
        <v>30</v>
      </c>
      <c r="B27" s="194">
        <v>391781.08</v>
      </c>
      <c r="C27" s="195">
        <v>12965.76</v>
      </c>
      <c r="D27" s="196">
        <v>106.5</v>
      </c>
      <c r="E27" s="197">
        <v>13072.26</v>
      </c>
    </row>
    <row r="28" spans="1:5" ht="15.75" customHeight="1">
      <c r="A28" s="151" t="s">
        <v>31</v>
      </c>
      <c r="B28" s="194">
        <v>32446.67</v>
      </c>
      <c r="C28" s="195">
        <v>0</v>
      </c>
      <c r="D28" s="196">
        <v>0</v>
      </c>
      <c r="E28" s="197">
        <v>0</v>
      </c>
    </row>
    <row r="29" spans="1:5" ht="15.75" customHeight="1">
      <c r="A29" s="151" t="s">
        <v>24</v>
      </c>
      <c r="B29" s="194">
        <v>4752509</v>
      </c>
      <c r="C29" s="195">
        <v>7751657.57</v>
      </c>
      <c r="D29" s="196">
        <v>14008084.58</v>
      </c>
      <c r="E29" s="197">
        <v>21759742.15</v>
      </c>
    </row>
    <row r="30" spans="1:5" ht="15.75" customHeight="1">
      <c r="A30" s="151" t="s">
        <v>32</v>
      </c>
      <c r="B30" s="194">
        <v>42154.87</v>
      </c>
      <c r="C30" s="195">
        <v>0</v>
      </c>
      <c r="D30" s="196">
        <v>0</v>
      </c>
      <c r="E30" s="197">
        <v>0</v>
      </c>
    </row>
    <row r="31" spans="1:5" ht="15.75" customHeight="1">
      <c r="A31" s="151" t="s">
        <v>33</v>
      </c>
      <c r="B31" s="194">
        <v>6482.89</v>
      </c>
      <c r="C31" s="195">
        <v>0</v>
      </c>
      <c r="D31" s="196">
        <v>0</v>
      </c>
      <c r="E31" s="197">
        <v>0</v>
      </c>
    </row>
    <row r="32" spans="1:5" ht="15.75" customHeight="1">
      <c r="A32" s="151" t="s">
        <v>34</v>
      </c>
      <c r="B32" s="194">
        <v>3225.31</v>
      </c>
      <c r="C32" s="195">
        <v>0</v>
      </c>
      <c r="D32" s="196">
        <v>147190.56</v>
      </c>
      <c r="E32" s="197">
        <v>147190.56</v>
      </c>
    </row>
    <row r="33" spans="1:5" ht="15.75" customHeight="1">
      <c r="A33" s="151" t="s">
        <v>278</v>
      </c>
      <c r="B33" s="194">
        <v>37378.89</v>
      </c>
      <c r="C33" s="195">
        <v>0</v>
      </c>
      <c r="D33" s="196">
        <v>0</v>
      </c>
      <c r="E33" s="197">
        <v>0</v>
      </c>
    </row>
    <row r="34" spans="1:5" ht="15.75" customHeight="1">
      <c r="A34" s="151" t="s">
        <v>36</v>
      </c>
      <c r="B34" s="194">
        <v>35993.55</v>
      </c>
      <c r="C34" s="195">
        <v>19427.99</v>
      </c>
      <c r="D34" s="196">
        <v>0</v>
      </c>
      <c r="E34" s="197">
        <v>19427.99</v>
      </c>
    </row>
    <row r="35" spans="1:5" ht="15.75" customHeight="1">
      <c r="A35" s="151" t="s">
        <v>37</v>
      </c>
      <c r="B35" s="194">
        <v>8296542.28</v>
      </c>
      <c r="C35" s="195">
        <v>0</v>
      </c>
      <c r="D35" s="196">
        <v>0</v>
      </c>
      <c r="E35" s="197">
        <v>0</v>
      </c>
    </row>
    <row r="36" spans="1:5" ht="15.75" customHeight="1">
      <c r="A36" s="151" t="s">
        <v>38</v>
      </c>
      <c r="B36" s="194">
        <v>3225.31</v>
      </c>
      <c r="C36" s="195">
        <v>0</v>
      </c>
      <c r="D36" s="196">
        <v>0</v>
      </c>
      <c r="E36" s="197">
        <v>0</v>
      </c>
    </row>
    <row r="37" spans="1:5" ht="15.75" customHeight="1">
      <c r="A37" s="151" t="s">
        <v>39</v>
      </c>
      <c r="B37" s="194">
        <v>0</v>
      </c>
      <c r="C37" s="195">
        <v>3225.31</v>
      </c>
      <c r="D37" s="196">
        <v>202419.81</v>
      </c>
      <c r="E37" s="197">
        <v>205645.12</v>
      </c>
    </row>
    <row r="38" spans="1:5" ht="15.75" customHeight="1">
      <c r="A38" s="151" t="s">
        <v>40</v>
      </c>
      <c r="B38" s="194">
        <v>0</v>
      </c>
      <c r="C38" s="195">
        <v>3225.31</v>
      </c>
      <c r="D38" s="196">
        <v>169098.84</v>
      </c>
      <c r="E38" s="197">
        <v>172324.15</v>
      </c>
    </row>
    <row r="39" spans="1:5" ht="15.75" customHeight="1">
      <c r="A39" s="151" t="s">
        <v>41</v>
      </c>
      <c r="B39" s="194">
        <v>456359</v>
      </c>
      <c r="C39" s="195">
        <v>687604.63</v>
      </c>
      <c r="D39" s="196">
        <v>0</v>
      </c>
      <c r="E39" s="197">
        <v>687604.63</v>
      </c>
    </row>
    <row r="40" spans="1:5" ht="15.75" customHeight="1">
      <c r="A40" s="151" t="s">
        <v>42</v>
      </c>
      <c r="B40" s="194">
        <v>3751792</v>
      </c>
      <c r="C40" s="195">
        <v>2477078.78</v>
      </c>
      <c r="D40" s="196">
        <v>0</v>
      </c>
      <c r="E40" s="197">
        <v>2477078.78</v>
      </c>
    </row>
    <row r="41" spans="1:5" ht="15.75" customHeight="1">
      <c r="A41" s="151" t="s">
        <v>43</v>
      </c>
      <c r="B41" s="194">
        <v>1790</v>
      </c>
      <c r="C41" s="195">
        <v>651932.93</v>
      </c>
      <c r="D41" s="196">
        <v>489531.88</v>
      </c>
      <c r="E41" s="197">
        <v>1141464.81</v>
      </c>
    </row>
    <row r="42" spans="1:5" ht="15.75" customHeight="1">
      <c r="A42" s="151" t="s">
        <v>44</v>
      </c>
      <c r="B42" s="194">
        <v>0</v>
      </c>
      <c r="C42" s="195">
        <v>3225.31</v>
      </c>
      <c r="D42" s="196">
        <v>285017.31</v>
      </c>
      <c r="E42" s="197">
        <v>288242.62</v>
      </c>
    </row>
    <row r="43" spans="1:5" ht="15.75" customHeight="1">
      <c r="A43" s="151" t="s">
        <v>45</v>
      </c>
      <c r="B43" s="194">
        <v>27802</v>
      </c>
      <c r="C43" s="195">
        <v>12965.76</v>
      </c>
      <c r="D43" s="196">
        <f>42638.34-27802</f>
        <v>14836.339999999997</v>
      </c>
      <c r="E43" s="197">
        <f>+D43+C43</f>
        <v>27802.1</v>
      </c>
    </row>
    <row r="44" spans="1:5" ht="15.75" customHeight="1">
      <c r="A44" s="151" t="s">
        <v>46</v>
      </c>
      <c r="B44" s="194">
        <v>3225.31</v>
      </c>
      <c r="C44" s="195">
        <v>0</v>
      </c>
      <c r="D44" s="196">
        <v>0</v>
      </c>
      <c r="E44" s="197">
        <v>0</v>
      </c>
    </row>
    <row r="45" spans="1:5" ht="15.75" customHeight="1">
      <c r="A45" s="151" t="s">
        <v>47</v>
      </c>
      <c r="B45" s="194">
        <v>143696.12</v>
      </c>
      <c r="C45" s="195">
        <v>0</v>
      </c>
      <c r="D45" s="196">
        <v>0</v>
      </c>
      <c r="E45" s="197">
        <v>0</v>
      </c>
    </row>
    <row r="46" spans="1:5" ht="15.75" customHeight="1">
      <c r="A46" s="151" t="s">
        <v>48</v>
      </c>
      <c r="B46" s="194">
        <f>24644.76+2181.35</f>
        <v>26826.109999999997</v>
      </c>
      <c r="C46" s="195">
        <v>64861.09</v>
      </c>
      <c r="D46" s="196">
        <f>128069.49-2181.35</f>
        <v>125888.14</v>
      </c>
      <c r="E46" s="197">
        <f>+D46+C46</f>
        <v>190749.22999999998</v>
      </c>
    </row>
    <row r="47" spans="1:5" ht="15.75" customHeight="1">
      <c r="A47" s="151" t="s">
        <v>49</v>
      </c>
      <c r="B47" s="194">
        <v>5786</v>
      </c>
      <c r="C47" s="195">
        <v>23403.11</v>
      </c>
      <c r="D47" s="196">
        <v>0</v>
      </c>
      <c r="E47" s="197">
        <v>23403.11</v>
      </c>
    </row>
    <row r="48" spans="1:5" ht="15.75" customHeight="1">
      <c r="A48" s="151" t="s">
        <v>50</v>
      </c>
      <c r="B48" s="194">
        <v>126496.86</v>
      </c>
      <c r="C48" s="195">
        <v>0</v>
      </c>
      <c r="D48" s="196">
        <v>0</v>
      </c>
      <c r="E48" s="197">
        <v>0</v>
      </c>
    </row>
    <row r="49" spans="1:5" ht="15.75" customHeight="1">
      <c r="A49" s="151" t="s">
        <v>51</v>
      </c>
      <c r="B49" s="194">
        <v>72151</v>
      </c>
      <c r="C49" s="195">
        <v>97307.75</v>
      </c>
      <c r="D49" s="196">
        <v>120248.45</v>
      </c>
      <c r="E49" s="197">
        <v>217556.2</v>
      </c>
    </row>
    <row r="50" spans="1:5" ht="15.75" customHeight="1">
      <c r="A50" s="151" t="s">
        <v>52</v>
      </c>
      <c r="B50" s="194">
        <v>123239.28</v>
      </c>
      <c r="C50" s="195">
        <v>0</v>
      </c>
      <c r="D50" s="196">
        <v>0</v>
      </c>
      <c r="E50" s="197">
        <v>0</v>
      </c>
    </row>
    <row r="51" spans="1:5" ht="15.75" customHeight="1">
      <c r="A51" s="151" t="s">
        <v>53</v>
      </c>
      <c r="B51" s="194">
        <v>658415.8</v>
      </c>
      <c r="C51" s="195">
        <v>0</v>
      </c>
      <c r="D51" s="196">
        <v>0</v>
      </c>
      <c r="E51" s="197">
        <v>0</v>
      </c>
    </row>
    <row r="52" spans="1:5" ht="15.75" customHeight="1">
      <c r="A52" s="151" t="s">
        <v>54</v>
      </c>
      <c r="B52" s="194">
        <v>2429275.01</v>
      </c>
      <c r="C52" s="195">
        <v>0</v>
      </c>
      <c r="D52" s="196">
        <v>0</v>
      </c>
      <c r="E52" s="197">
        <v>0</v>
      </c>
    </row>
    <row r="53" spans="1:5" ht="15.75" customHeight="1">
      <c r="A53" s="151" t="s">
        <v>55</v>
      </c>
      <c r="B53" s="194">
        <v>3225.31</v>
      </c>
      <c r="C53" s="195">
        <v>0</v>
      </c>
      <c r="D53" s="196">
        <v>0</v>
      </c>
      <c r="E53" s="197">
        <v>0</v>
      </c>
    </row>
    <row r="54" spans="1:5" ht="15.75" customHeight="1">
      <c r="A54" s="151" t="s">
        <v>56</v>
      </c>
      <c r="B54" s="194">
        <v>0</v>
      </c>
      <c r="C54" s="195">
        <v>3225.31</v>
      </c>
      <c r="D54" s="196">
        <v>9656.31</v>
      </c>
      <c r="E54" s="197">
        <v>12881.62</v>
      </c>
    </row>
    <row r="55" spans="1:5" ht="15.75" customHeight="1">
      <c r="A55" s="151" t="s">
        <v>57</v>
      </c>
      <c r="B55" s="194">
        <v>220494.71</v>
      </c>
      <c r="C55" s="195">
        <v>0</v>
      </c>
      <c r="D55" s="196">
        <v>583572.67</v>
      </c>
      <c r="E55" s="197">
        <v>583572.67</v>
      </c>
    </row>
    <row r="56" spans="1:5" ht="15.75" customHeight="1">
      <c r="A56" s="151" t="s">
        <v>218</v>
      </c>
      <c r="B56" s="194">
        <f>26308.66+2880.45</f>
        <v>29189.11</v>
      </c>
      <c r="C56" s="195"/>
      <c r="D56" s="196">
        <v>0</v>
      </c>
      <c r="E56" s="197"/>
    </row>
    <row r="57" spans="1:5" ht="15.75" customHeight="1">
      <c r="A57" s="151" t="s">
        <v>58</v>
      </c>
      <c r="B57" s="194">
        <f>264964+63321.24</f>
        <v>328285.24</v>
      </c>
      <c r="C57" s="195">
        <v>81084.42</v>
      </c>
      <c r="D57" s="196">
        <f>171903.65-63321.24</f>
        <v>108582.41</v>
      </c>
      <c r="E57" s="197">
        <f>+D57+C57</f>
        <v>189666.83000000002</v>
      </c>
    </row>
    <row r="58" spans="1:5" ht="15.75" customHeight="1">
      <c r="A58" s="151" t="s">
        <v>59</v>
      </c>
      <c r="B58" s="194">
        <v>262701.91</v>
      </c>
      <c r="C58" s="195">
        <v>0</v>
      </c>
      <c r="D58" s="196">
        <v>0</v>
      </c>
      <c r="E58" s="197">
        <v>0</v>
      </c>
    </row>
    <row r="59" spans="1:5" ht="15.75" customHeight="1">
      <c r="A59" s="151" t="s">
        <v>60</v>
      </c>
      <c r="B59" s="194">
        <v>58378.2</v>
      </c>
      <c r="C59" s="195">
        <v>0</v>
      </c>
      <c r="D59" s="196">
        <v>0</v>
      </c>
      <c r="E59" s="197">
        <v>0</v>
      </c>
    </row>
    <row r="60" spans="1:5" ht="15.75" customHeight="1">
      <c r="A60" s="151" t="s">
        <v>61</v>
      </c>
      <c r="B60" s="194">
        <v>3225.31</v>
      </c>
      <c r="C60" s="195">
        <v>0</v>
      </c>
      <c r="D60" s="196">
        <v>0</v>
      </c>
      <c r="E60" s="197">
        <v>0</v>
      </c>
    </row>
    <row r="61" spans="1:5" ht="15.75" customHeight="1">
      <c r="A61" s="151" t="s">
        <v>62</v>
      </c>
      <c r="B61" s="194">
        <v>3225.31</v>
      </c>
      <c r="C61" s="195">
        <v>0</v>
      </c>
      <c r="D61" s="196">
        <v>0</v>
      </c>
      <c r="E61" s="197">
        <v>0</v>
      </c>
    </row>
    <row r="62" spans="1:5" ht="15.75" customHeight="1">
      <c r="A62" s="151" t="s">
        <v>63</v>
      </c>
      <c r="B62" s="194">
        <v>32446.67</v>
      </c>
      <c r="C62" s="195">
        <v>0</v>
      </c>
      <c r="D62" s="196">
        <v>0</v>
      </c>
      <c r="E62" s="197">
        <v>0</v>
      </c>
    </row>
    <row r="63" spans="1:5" ht="15.75" customHeight="1">
      <c r="A63" s="151" t="s">
        <v>64</v>
      </c>
      <c r="B63" s="194">
        <v>12965.76</v>
      </c>
      <c r="C63" s="195">
        <v>0</v>
      </c>
      <c r="D63" s="196">
        <v>0</v>
      </c>
      <c r="E63" s="197">
        <v>0</v>
      </c>
    </row>
    <row r="64" spans="1:5" ht="15.75" customHeight="1">
      <c r="A64" s="151" t="s">
        <v>65</v>
      </c>
      <c r="B64" s="194">
        <v>32370</v>
      </c>
      <c r="C64" s="195">
        <v>12965.76</v>
      </c>
      <c r="D64" s="196">
        <v>18781.26</v>
      </c>
      <c r="E64" s="197">
        <v>31747.02</v>
      </c>
    </row>
    <row r="65" spans="1:5" ht="15.75" customHeight="1">
      <c r="A65" s="151" t="s">
        <v>66</v>
      </c>
      <c r="B65" s="194">
        <v>1693032.35</v>
      </c>
      <c r="C65" s="195">
        <v>0</v>
      </c>
      <c r="D65" s="196">
        <v>0</v>
      </c>
      <c r="E65" s="197">
        <v>0</v>
      </c>
    </row>
    <row r="66" spans="1:5" ht="15.75" customHeight="1">
      <c r="A66" s="151" t="s">
        <v>67</v>
      </c>
      <c r="B66" s="194">
        <v>20971643.2</v>
      </c>
      <c r="C66" s="195">
        <v>0</v>
      </c>
      <c r="D66" s="196">
        <v>0</v>
      </c>
      <c r="E66" s="197">
        <v>0</v>
      </c>
    </row>
    <row r="67" spans="1:5" ht="15.75" customHeight="1">
      <c r="A67" s="151" t="s">
        <v>68</v>
      </c>
      <c r="B67" s="194">
        <v>0</v>
      </c>
      <c r="C67" s="195">
        <v>45412.44</v>
      </c>
      <c r="D67" s="196">
        <v>45154.41</v>
      </c>
      <c r="E67" s="197">
        <v>90566.85</v>
      </c>
    </row>
    <row r="68" spans="1:5" ht="15.75" customHeight="1">
      <c r="A68" s="151" t="s">
        <v>69</v>
      </c>
      <c r="B68" s="194">
        <v>7333.06</v>
      </c>
      <c r="C68" s="195">
        <v>3225.31</v>
      </c>
      <c r="D68" s="196">
        <v>105949.39</v>
      </c>
      <c r="E68" s="197">
        <v>109174.7</v>
      </c>
    </row>
    <row r="69" spans="1:5" ht="15.75" customHeight="1">
      <c r="A69" s="151" t="s">
        <v>70</v>
      </c>
      <c r="B69" s="194">
        <v>0</v>
      </c>
      <c r="C69" s="195">
        <v>16223.33</v>
      </c>
      <c r="D69" s="196">
        <v>1337323.08</v>
      </c>
      <c r="E69" s="197">
        <v>1353546.41</v>
      </c>
    </row>
    <row r="70" spans="1:5" ht="15.75" customHeight="1">
      <c r="A70" s="151" t="s">
        <v>71</v>
      </c>
      <c r="B70" s="194">
        <v>31684494.71</v>
      </c>
      <c r="C70" s="195">
        <v>0</v>
      </c>
      <c r="D70" s="196">
        <v>0</v>
      </c>
      <c r="E70" s="197">
        <v>0</v>
      </c>
    </row>
    <row r="71" spans="1:5" ht="15.75" customHeight="1">
      <c r="A71" s="151" t="s">
        <v>72</v>
      </c>
      <c r="B71" s="194">
        <v>16223.33</v>
      </c>
      <c r="C71" s="195">
        <v>0</v>
      </c>
      <c r="D71" s="196">
        <v>0</v>
      </c>
      <c r="E71" s="197">
        <v>0</v>
      </c>
    </row>
    <row r="72" spans="1:5" ht="15.75" customHeight="1">
      <c r="A72" s="151" t="s">
        <v>73</v>
      </c>
      <c r="B72" s="194">
        <v>1748185.23</v>
      </c>
      <c r="C72" s="195">
        <v>0</v>
      </c>
      <c r="D72" s="196">
        <v>0</v>
      </c>
      <c r="E72" s="197">
        <v>0</v>
      </c>
    </row>
    <row r="73" spans="1:5" ht="15.75" customHeight="1">
      <c r="A73" s="151" t="s">
        <v>74</v>
      </c>
      <c r="B73" s="194">
        <v>0</v>
      </c>
      <c r="C73" s="195">
        <v>3225.31</v>
      </c>
      <c r="D73" s="196">
        <v>77622.5</v>
      </c>
      <c r="E73" s="197">
        <v>80847.81</v>
      </c>
    </row>
    <row r="74" spans="1:5" ht="15.75" customHeight="1">
      <c r="A74" s="151" t="s">
        <v>75</v>
      </c>
      <c r="B74" s="194">
        <v>87946.95</v>
      </c>
      <c r="C74" s="195">
        <v>87567.3</v>
      </c>
      <c r="D74" s="196">
        <v>25293.68</v>
      </c>
      <c r="E74" s="197">
        <v>112860.98</v>
      </c>
    </row>
    <row r="75" spans="1:5" ht="15.75" customHeight="1">
      <c r="A75" s="151" t="s">
        <v>76</v>
      </c>
      <c r="B75" s="194">
        <v>0</v>
      </c>
      <c r="C75" s="195">
        <v>9740.45</v>
      </c>
      <c r="D75" s="196">
        <v>28627.79</v>
      </c>
      <c r="E75" s="197">
        <v>38368.24</v>
      </c>
    </row>
    <row r="76" spans="1:5" ht="15.75" customHeight="1">
      <c r="A76" s="151" t="s">
        <v>77</v>
      </c>
      <c r="B76" s="194">
        <v>0</v>
      </c>
      <c r="C76" s="195">
        <v>3225.31</v>
      </c>
      <c r="D76" s="196">
        <v>92428.81</v>
      </c>
      <c r="E76" s="197">
        <v>95654.12</v>
      </c>
    </row>
    <row r="77" spans="1:5" ht="15.75" customHeight="1">
      <c r="A77" s="151" t="s">
        <v>78</v>
      </c>
      <c r="B77" s="194">
        <v>6210.92</v>
      </c>
      <c r="C77" s="195">
        <v>0</v>
      </c>
      <c r="D77" s="196">
        <v>0</v>
      </c>
      <c r="E77" s="197">
        <v>0</v>
      </c>
    </row>
    <row r="78" spans="1:5" ht="15.75" customHeight="1">
      <c r="A78" s="151" t="s">
        <v>79</v>
      </c>
      <c r="B78" s="194">
        <v>6482.89</v>
      </c>
      <c r="C78" s="195">
        <v>0</v>
      </c>
      <c r="D78" s="196">
        <v>0</v>
      </c>
      <c r="E78" s="197">
        <v>0</v>
      </c>
    </row>
    <row r="79" spans="1:5" ht="15.75" customHeight="1">
      <c r="A79" s="151" t="s">
        <v>80</v>
      </c>
      <c r="B79" s="194">
        <v>63582.6</v>
      </c>
      <c r="C79" s="195">
        <v>0</v>
      </c>
      <c r="D79" s="196">
        <v>0</v>
      </c>
      <c r="E79" s="197">
        <v>0</v>
      </c>
    </row>
    <row r="80" spans="1:5" ht="15.75" customHeight="1">
      <c r="A80" s="151" t="s">
        <v>81</v>
      </c>
      <c r="B80" s="194">
        <v>389198.76</v>
      </c>
      <c r="C80" s="195">
        <v>0</v>
      </c>
      <c r="D80" s="196">
        <v>0</v>
      </c>
      <c r="E80" s="197">
        <v>0</v>
      </c>
    </row>
    <row r="81" spans="1:5" ht="15.75" customHeight="1">
      <c r="A81" s="151" t="s">
        <v>82</v>
      </c>
      <c r="B81" s="194">
        <v>107015.95</v>
      </c>
      <c r="C81" s="195">
        <v>0</v>
      </c>
      <c r="D81" s="196">
        <v>0</v>
      </c>
      <c r="E81" s="197">
        <v>0</v>
      </c>
    </row>
    <row r="82" spans="1:5" ht="15.75" customHeight="1">
      <c r="A82" s="151" t="s">
        <v>83</v>
      </c>
      <c r="B82" s="194">
        <v>1105992.76</v>
      </c>
      <c r="C82" s="195">
        <v>0</v>
      </c>
      <c r="D82" s="196">
        <v>0</v>
      </c>
      <c r="E82" s="197">
        <v>0</v>
      </c>
    </row>
    <row r="83" spans="1:5" ht="15.75" customHeight="1">
      <c r="A83" s="151" t="s">
        <v>84</v>
      </c>
      <c r="B83" s="194">
        <v>648495.36</v>
      </c>
      <c r="C83" s="195">
        <v>180</v>
      </c>
      <c r="D83" s="196">
        <v>0</v>
      </c>
      <c r="E83" s="197">
        <v>180</v>
      </c>
    </row>
    <row r="84" spans="1:5" ht="15.75" customHeight="1">
      <c r="A84" s="151" t="s">
        <v>85</v>
      </c>
      <c r="B84" s="194">
        <v>1950000</v>
      </c>
      <c r="C84" s="195">
        <v>882188.16</v>
      </c>
      <c r="D84" s="196">
        <v>148431.2</v>
      </c>
      <c r="E84" s="197">
        <v>1030619.36</v>
      </c>
    </row>
    <row r="85" spans="1:5" ht="15.75" customHeight="1">
      <c r="A85" s="151" t="s">
        <v>86</v>
      </c>
      <c r="B85" s="194">
        <v>0</v>
      </c>
      <c r="C85" s="195">
        <v>441094.09</v>
      </c>
      <c r="D85" s="196">
        <v>5028425.45</v>
      </c>
      <c r="E85" s="197">
        <v>5469519.54</v>
      </c>
    </row>
    <row r="86" spans="1:5" ht="15.75" customHeight="1">
      <c r="A86" s="151" t="s">
        <v>87</v>
      </c>
      <c r="B86" s="194">
        <v>953564.39</v>
      </c>
      <c r="C86" s="195">
        <v>0</v>
      </c>
      <c r="D86" s="196">
        <v>0</v>
      </c>
      <c r="E86" s="197">
        <v>0</v>
      </c>
    </row>
    <row r="87" spans="1:5" ht="15.75" customHeight="1">
      <c r="A87" s="151" t="s">
        <v>88</v>
      </c>
      <c r="B87" s="194">
        <v>1345988.44</v>
      </c>
      <c r="C87" s="195">
        <v>4708.65</v>
      </c>
      <c r="D87" s="196">
        <v>0</v>
      </c>
      <c r="E87" s="197">
        <v>4708.65</v>
      </c>
    </row>
    <row r="88" spans="1:5" ht="15.75" customHeight="1">
      <c r="A88" s="151" t="s">
        <v>89</v>
      </c>
      <c r="B88" s="194">
        <v>16426851.82</v>
      </c>
      <c r="C88" s="195">
        <v>0</v>
      </c>
      <c r="D88" s="196">
        <v>0</v>
      </c>
      <c r="E88" s="197">
        <v>0</v>
      </c>
    </row>
    <row r="89" spans="1:5" ht="15.75" customHeight="1">
      <c r="A89" s="151" t="s">
        <v>225</v>
      </c>
      <c r="B89" s="194">
        <v>25724.02</v>
      </c>
      <c r="C89" s="195">
        <v>0</v>
      </c>
      <c r="D89" s="196">
        <v>0</v>
      </c>
      <c r="E89" s="197">
        <v>0</v>
      </c>
    </row>
    <row r="90" spans="1:5" ht="15.75" customHeight="1">
      <c r="A90" s="151" t="s">
        <v>91</v>
      </c>
      <c r="B90" s="194">
        <v>31648000</v>
      </c>
      <c r="C90" s="195">
        <f>63296839.13-31648000</f>
        <v>31648839.130000003</v>
      </c>
      <c r="D90" s="196">
        <v>0</v>
      </c>
      <c r="E90" s="197">
        <f>+D90+C90</f>
        <v>31648839.130000003</v>
      </c>
    </row>
    <row r="91" spans="1:5" ht="15.75" customHeight="1">
      <c r="A91" s="151" t="s">
        <v>92</v>
      </c>
      <c r="B91" s="194">
        <v>0</v>
      </c>
      <c r="C91" s="195">
        <v>25963.79</v>
      </c>
      <c r="D91" s="196">
        <v>31915</v>
      </c>
      <c r="E91" s="197">
        <v>57878.79</v>
      </c>
    </row>
    <row r="92" spans="1:5" ht="15.75" customHeight="1">
      <c r="A92" s="151" t="s">
        <v>93</v>
      </c>
      <c r="B92" s="194">
        <v>190738</v>
      </c>
      <c r="C92" s="195">
        <v>90824.87</v>
      </c>
      <c r="D92" s="196">
        <v>1087302.64</v>
      </c>
      <c r="E92" s="197">
        <v>1178127.51</v>
      </c>
    </row>
    <row r="93" spans="1:5" ht="15.75" customHeight="1">
      <c r="A93" s="151" t="s">
        <v>94</v>
      </c>
      <c r="B93" s="194">
        <v>25963.79</v>
      </c>
      <c r="C93" s="195">
        <v>0</v>
      </c>
      <c r="D93" s="196">
        <v>0</v>
      </c>
      <c r="E93" s="197">
        <v>0</v>
      </c>
    </row>
    <row r="94" spans="1:5" ht="15.75" customHeight="1">
      <c r="A94" s="151" t="s">
        <v>95</v>
      </c>
      <c r="B94" s="194">
        <v>0</v>
      </c>
      <c r="C94" s="195">
        <v>3225.31</v>
      </c>
      <c r="D94" s="196">
        <v>3287.25</v>
      </c>
      <c r="E94" s="197">
        <v>6512.56</v>
      </c>
    </row>
    <row r="95" spans="1:5" ht="15.75" customHeight="1">
      <c r="A95" s="151" t="s">
        <v>96</v>
      </c>
      <c r="B95" s="194">
        <v>6003472.33</v>
      </c>
      <c r="C95" s="195">
        <v>0</v>
      </c>
      <c r="D95" s="196">
        <v>0</v>
      </c>
      <c r="E95" s="197">
        <v>0</v>
      </c>
    </row>
    <row r="96" spans="1:5" ht="15.75" customHeight="1">
      <c r="A96" s="151" t="s">
        <v>97</v>
      </c>
      <c r="B96" s="194">
        <v>476766.07</v>
      </c>
      <c r="C96" s="195">
        <v>0</v>
      </c>
      <c r="D96" s="196">
        <v>0</v>
      </c>
      <c r="E96" s="197">
        <v>0</v>
      </c>
    </row>
    <row r="97" spans="1:5" ht="15.75" customHeight="1">
      <c r="A97" s="151" t="s">
        <v>98</v>
      </c>
      <c r="B97" s="194">
        <v>0</v>
      </c>
      <c r="C97" s="195">
        <v>3225.31</v>
      </c>
      <c r="D97" s="196">
        <v>860657.31</v>
      </c>
      <c r="E97" s="197">
        <v>863882.62</v>
      </c>
    </row>
    <row r="98" spans="1:5" ht="15.75" customHeight="1">
      <c r="A98" s="151" t="s">
        <v>99</v>
      </c>
      <c r="B98" s="194">
        <v>3225.31</v>
      </c>
      <c r="C98" s="195">
        <v>0</v>
      </c>
      <c r="D98" s="196">
        <v>0</v>
      </c>
      <c r="E98" s="197">
        <v>0</v>
      </c>
    </row>
    <row r="99" spans="1:5" ht="15.75" customHeight="1">
      <c r="A99" s="151" t="s">
        <v>100</v>
      </c>
      <c r="B99" s="194">
        <v>63700</v>
      </c>
      <c r="C99" s="195">
        <v>32446.67</v>
      </c>
      <c r="D99" s="196">
        <v>865232.12</v>
      </c>
      <c r="E99" s="197">
        <v>897678.79</v>
      </c>
    </row>
    <row r="100" spans="1:5" ht="15.75" customHeight="1">
      <c r="A100" s="151" t="s">
        <v>101</v>
      </c>
      <c r="B100" s="194">
        <v>0</v>
      </c>
      <c r="C100" s="195">
        <v>38929.55</v>
      </c>
      <c r="D100" s="196">
        <v>0</v>
      </c>
      <c r="E100" s="197">
        <v>38929.55</v>
      </c>
    </row>
    <row r="101" spans="1:5" ht="15.75" customHeight="1">
      <c r="A101" s="151" t="s">
        <v>102</v>
      </c>
      <c r="B101" s="194">
        <v>3225.31</v>
      </c>
      <c r="C101" s="195">
        <v>0</v>
      </c>
      <c r="D101" s="196">
        <v>0</v>
      </c>
      <c r="E101" s="197">
        <v>0</v>
      </c>
    </row>
    <row r="102" spans="1:5" ht="15.75" customHeight="1">
      <c r="A102" s="151" t="s">
        <v>103</v>
      </c>
      <c r="B102" s="194">
        <v>0</v>
      </c>
      <c r="C102" s="195">
        <v>3225.31</v>
      </c>
      <c r="D102" s="196">
        <v>331763.41</v>
      </c>
      <c r="E102" s="197">
        <v>334988.72</v>
      </c>
    </row>
    <row r="103" spans="1:5" ht="15.75" customHeight="1">
      <c r="A103" s="151" t="s">
        <v>104</v>
      </c>
      <c r="B103" s="194">
        <v>433417.84</v>
      </c>
      <c r="C103" s="195">
        <v>0</v>
      </c>
      <c r="D103" s="196">
        <v>0</v>
      </c>
      <c r="E103" s="197">
        <v>0</v>
      </c>
    </row>
    <row r="104" spans="1:5" ht="15.75" customHeight="1">
      <c r="A104" s="151" t="s">
        <v>105</v>
      </c>
      <c r="B104" s="194">
        <v>240843.68</v>
      </c>
      <c r="C104" s="195">
        <v>0</v>
      </c>
      <c r="D104" s="196">
        <f>1480224.6-185690.8</f>
        <v>1294533.8</v>
      </c>
      <c r="E104" s="197">
        <f>+D104+C104</f>
        <v>1294533.8</v>
      </c>
    </row>
    <row r="105" spans="1:5" ht="15.75" customHeight="1">
      <c r="A105" s="151" t="s">
        <v>106</v>
      </c>
      <c r="B105" s="194">
        <f>261.25+259215.34</f>
        <v>259476.59</v>
      </c>
      <c r="C105" s="195">
        <v>0</v>
      </c>
      <c r="D105" s="196">
        <v>0</v>
      </c>
      <c r="E105" s="197">
        <v>0</v>
      </c>
    </row>
    <row r="106" spans="1:5" ht="15.75" customHeight="1">
      <c r="A106" s="151" t="s">
        <v>107</v>
      </c>
      <c r="B106" s="194">
        <v>9740.45</v>
      </c>
      <c r="C106" s="195">
        <v>0</v>
      </c>
      <c r="D106" s="196">
        <v>0</v>
      </c>
      <c r="E106" s="197">
        <v>0</v>
      </c>
    </row>
    <row r="107" spans="1:5" ht="15.75" customHeight="1">
      <c r="A107" s="151" t="s">
        <v>108</v>
      </c>
      <c r="B107" s="194">
        <v>25694.63</v>
      </c>
      <c r="C107" s="195">
        <v>6482.89</v>
      </c>
      <c r="D107" s="196">
        <v>0</v>
      </c>
      <c r="E107" s="197">
        <v>6482.89</v>
      </c>
    </row>
    <row r="108" spans="1:5" ht="15.75" customHeight="1">
      <c r="A108" s="151" t="s">
        <v>109</v>
      </c>
      <c r="B108" s="194">
        <v>699418.74</v>
      </c>
      <c r="C108" s="195">
        <v>362206.44</v>
      </c>
      <c r="D108" s="196">
        <v>0</v>
      </c>
      <c r="E108" s="197">
        <v>362206.44</v>
      </c>
    </row>
    <row r="109" spans="1:5" ht="15.75" customHeight="1">
      <c r="A109" s="151" t="s">
        <v>110</v>
      </c>
      <c r="B109" s="194">
        <v>3225.31</v>
      </c>
      <c r="C109" s="195">
        <v>0</v>
      </c>
      <c r="D109" s="196">
        <v>0</v>
      </c>
      <c r="E109" s="197">
        <v>0</v>
      </c>
    </row>
    <row r="110" spans="1:5" ht="15.75" customHeight="1">
      <c r="A110" s="151" t="s">
        <v>111</v>
      </c>
      <c r="B110" s="194">
        <v>7.09</v>
      </c>
      <c r="C110" s="195">
        <v>6475.8</v>
      </c>
      <c r="D110" s="196">
        <v>0</v>
      </c>
      <c r="E110" s="197">
        <v>6475.8</v>
      </c>
    </row>
    <row r="111" spans="1:5" ht="15.75" customHeight="1">
      <c r="A111" s="151" t="s">
        <v>112</v>
      </c>
      <c r="B111" s="194">
        <v>48637.75</v>
      </c>
      <c r="C111" s="195">
        <v>0</v>
      </c>
      <c r="D111" s="196">
        <v>0</v>
      </c>
      <c r="E111" s="197">
        <v>0</v>
      </c>
    </row>
    <row r="112" spans="1:5" ht="15.75" customHeight="1">
      <c r="A112" s="151" t="s">
        <v>113</v>
      </c>
      <c r="B112" s="194">
        <v>3225.31</v>
      </c>
      <c r="C112" s="195">
        <v>0</v>
      </c>
      <c r="D112" s="196">
        <v>0</v>
      </c>
      <c r="E112" s="197">
        <v>0</v>
      </c>
    </row>
    <row r="113" spans="1:5" ht="15.75" customHeight="1">
      <c r="A113" s="151" t="s">
        <v>114</v>
      </c>
      <c r="B113" s="194">
        <v>38624.62</v>
      </c>
      <c r="C113" s="195">
        <v>0</v>
      </c>
      <c r="D113" s="196">
        <v>0</v>
      </c>
      <c r="E113" s="197">
        <v>0</v>
      </c>
    </row>
    <row r="114" spans="1:5" ht="15.75" customHeight="1">
      <c r="A114" s="151" t="s">
        <v>115</v>
      </c>
      <c r="B114" s="194">
        <v>70595.45</v>
      </c>
      <c r="C114" s="195">
        <v>0</v>
      </c>
      <c r="D114" s="196">
        <v>0</v>
      </c>
      <c r="E114" s="197">
        <v>0</v>
      </c>
    </row>
    <row r="115" spans="1:5" ht="15.75" customHeight="1">
      <c r="A115" s="151" t="s">
        <v>116</v>
      </c>
      <c r="B115" s="194">
        <v>2915625.82</v>
      </c>
      <c r="C115" s="195">
        <v>607157.74</v>
      </c>
      <c r="D115" s="196">
        <v>0</v>
      </c>
      <c r="E115" s="197">
        <v>607157.74</v>
      </c>
    </row>
    <row r="116" spans="1:5" ht="15.75" customHeight="1">
      <c r="A116" s="151" t="s">
        <v>117</v>
      </c>
      <c r="B116" s="194">
        <v>6482.89</v>
      </c>
      <c r="C116" s="195">
        <v>0</v>
      </c>
      <c r="D116" s="196">
        <v>1034658.63</v>
      </c>
      <c r="E116" s="197">
        <v>1034658.63</v>
      </c>
    </row>
    <row r="117" spans="1:5" ht="15.75" customHeight="1">
      <c r="A117" s="151" t="s">
        <v>118</v>
      </c>
      <c r="B117" s="194">
        <v>12965.76</v>
      </c>
      <c r="C117" s="195">
        <v>0</v>
      </c>
      <c r="D117" s="196">
        <v>0</v>
      </c>
      <c r="E117" s="197">
        <v>0</v>
      </c>
    </row>
    <row r="118" spans="1:5" ht="15.75" customHeight="1">
      <c r="A118" s="151" t="s">
        <v>119</v>
      </c>
      <c r="B118" s="194">
        <v>6450.62</v>
      </c>
      <c r="C118" s="195">
        <v>0</v>
      </c>
      <c r="D118" s="196">
        <v>0</v>
      </c>
      <c r="E118" s="197">
        <v>0</v>
      </c>
    </row>
    <row r="119" spans="1:5" ht="15.75" customHeight="1">
      <c r="A119" s="151" t="s">
        <v>120</v>
      </c>
      <c r="B119" s="194">
        <v>171773.37</v>
      </c>
      <c r="C119" s="195">
        <v>0</v>
      </c>
      <c r="D119" s="196">
        <v>0</v>
      </c>
      <c r="E119" s="197">
        <v>0</v>
      </c>
    </row>
    <row r="120" spans="1:5" ht="15.75" customHeight="1">
      <c r="A120" s="151" t="s">
        <v>121</v>
      </c>
      <c r="B120" s="194">
        <v>6405.6</v>
      </c>
      <c r="C120" s="195">
        <v>0</v>
      </c>
      <c r="D120" s="196">
        <v>0</v>
      </c>
      <c r="E120" s="197">
        <v>0</v>
      </c>
    </row>
    <row r="121" spans="1:5" ht="15.75" customHeight="1">
      <c r="A121" s="151" t="s">
        <v>207</v>
      </c>
      <c r="B121" s="194">
        <v>32253.15</v>
      </c>
      <c r="C121" s="195">
        <v>32446.67</v>
      </c>
      <c r="D121" s="196"/>
      <c r="E121" s="197">
        <f>+D121+C121</f>
        <v>32446.67</v>
      </c>
    </row>
    <row r="122" spans="1:5" ht="15.75" customHeight="1">
      <c r="A122" s="151" t="s">
        <v>122</v>
      </c>
      <c r="B122" s="194">
        <v>22706.22</v>
      </c>
      <c r="C122" s="195">
        <v>0</v>
      </c>
      <c r="D122" s="196">
        <v>0</v>
      </c>
      <c r="E122" s="197">
        <v>0</v>
      </c>
    </row>
    <row r="123" spans="1:5" ht="15.75" customHeight="1">
      <c r="A123" s="151" t="s">
        <v>123</v>
      </c>
      <c r="B123" s="194">
        <v>0</v>
      </c>
      <c r="C123" s="195">
        <v>3225.31</v>
      </c>
      <c r="D123" s="196">
        <v>4029.19</v>
      </c>
      <c r="E123" s="197">
        <v>7254.5</v>
      </c>
    </row>
    <row r="124" spans="1:5" ht="15.75" customHeight="1">
      <c r="A124" s="151" t="s">
        <v>124</v>
      </c>
      <c r="B124" s="194">
        <v>25827.76</v>
      </c>
      <c r="C124" s="195">
        <v>0</v>
      </c>
      <c r="D124" s="196">
        <v>0</v>
      </c>
      <c r="E124" s="197">
        <v>0</v>
      </c>
    </row>
    <row r="125" spans="1:5" ht="15.75" customHeight="1">
      <c r="A125" s="151" t="s">
        <v>125</v>
      </c>
      <c r="B125" s="194">
        <v>5636979.78</v>
      </c>
      <c r="C125" s="195">
        <v>0</v>
      </c>
      <c r="D125" s="196">
        <v>0</v>
      </c>
      <c r="E125" s="197">
        <v>0</v>
      </c>
    </row>
    <row r="126" spans="1:5" ht="15.75" customHeight="1">
      <c r="A126" s="151" t="s">
        <v>126</v>
      </c>
      <c r="B126" s="194">
        <v>781655.1</v>
      </c>
      <c r="C126" s="195">
        <v>0</v>
      </c>
      <c r="D126" s="196">
        <v>0</v>
      </c>
      <c r="E126" s="197">
        <v>0</v>
      </c>
    </row>
    <row r="127" spans="1:5" ht="15.75" customHeight="1">
      <c r="A127" s="151" t="s">
        <v>127</v>
      </c>
      <c r="B127" s="194">
        <v>0</v>
      </c>
      <c r="C127" s="195">
        <v>3225.31</v>
      </c>
      <c r="D127" s="196">
        <v>135745.37</v>
      </c>
      <c r="E127" s="197">
        <v>138970.68</v>
      </c>
    </row>
    <row r="128" spans="1:5" ht="15.75" customHeight="1">
      <c r="A128" s="151" t="s">
        <v>128</v>
      </c>
      <c r="B128" s="194">
        <v>3225.31</v>
      </c>
      <c r="C128" s="195">
        <v>0</v>
      </c>
      <c r="D128" s="196">
        <v>0</v>
      </c>
      <c r="E128" s="197">
        <v>0</v>
      </c>
    </row>
    <row r="129" spans="1:5" ht="15.75" customHeight="1">
      <c r="A129" s="151" t="s">
        <v>129</v>
      </c>
      <c r="B129" s="194">
        <v>511688.42</v>
      </c>
      <c r="C129" s="195">
        <v>220547.04</v>
      </c>
      <c r="D129" s="196">
        <v>53539.43</v>
      </c>
      <c r="E129" s="197">
        <v>274086.47</v>
      </c>
    </row>
    <row r="130" spans="1:5" ht="15.75" customHeight="1">
      <c r="A130" s="151" t="s">
        <v>130</v>
      </c>
      <c r="B130" s="194">
        <v>6450.62</v>
      </c>
      <c r="C130" s="195">
        <v>0</v>
      </c>
      <c r="D130" s="196">
        <v>0</v>
      </c>
      <c r="E130" s="197">
        <v>0</v>
      </c>
    </row>
    <row r="131" spans="1:5" ht="15.75" customHeight="1">
      <c r="A131" s="151" t="s">
        <v>131</v>
      </c>
      <c r="B131" s="194">
        <v>2095229.13</v>
      </c>
      <c r="C131" s="195">
        <v>0</v>
      </c>
      <c r="D131" s="196">
        <v>0</v>
      </c>
      <c r="E131" s="197">
        <v>0</v>
      </c>
    </row>
    <row r="132" spans="1:5" ht="15.75" customHeight="1">
      <c r="A132" s="151" t="s">
        <v>132</v>
      </c>
      <c r="B132" s="194">
        <v>197840.83</v>
      </c>
      <c r="C132" s="195">
        <v>0</v>
      </c>
      <c r="D132" s="196">
        <v>0</v>
      </c>
      <c r="E132" s="197">
        <v>0</v>
      </c>
    </row>
    <row r="133" spans="1:5" ht="15.75" customHeight="1">
      <c r="A133" s="151" t="s">
        <v>133</v>
      </c>
      <c r="B133" s="194">
        <v>205200.49</v>
      </c>
      <c r="C133" s="195">
        <v>197840.83</v>
      </c>
      <c r="D133" s="196">
        <v>41265.7</v>
      </c>
      <c r="E133" s="197">
        <v>239106.53</v>
      </c>
    </row>
    <row r="134" spans="1:5" ht="15.75" customHeight="1">
      <c r="A134" s="151" t="s">
        <v>134</v>
      </c>
      <c r="B134" s="194">
        <v>3225.31</v>
      </c>
      <c r="C134" s="195"/>
      <c r="D134" s="196">
        <v>0</v>
      </c>
      <c r="E134" s="197"/>
    </row>
    <row r="135" spans="1:5" ht="15.75" customHeight="1">
      <c r="A135" s="151" t="s">
        <v>135</v>
      </c>
      <c r="B135" s="194">
        <v>0</v>
      </c>
      <c r="C135" s="195">
        <v>58378.2</v>
      </c>
      <c r="D135" s="196">
        <v>0</v>
      </c>
      <c r="E135" s="197">
        <v>58378.2</v>
      </c>
    </row>
    <row r="136" spans="1:5" ht="15.75" customHeight="1">
      <c r="A136" s="151" t="s">
        <v>136</v>
      </c>
      <c r="B136" s="194">
        <v>38772.24</v>
      </c>
      <c r="C136" s="195">
        <v>0</v>
      </c>
      <c r="D136" s="196">
        <v>0</v>
      </c>
      <c r="E136" s="197">
        <v>0</v>
      </c>
    </row>
    <row r="137" spans="1:5" ht="15.75" customHeight="1">
      <c r="A137" s="151" t="s">
        <v>137</v>
      </c>
      <c r="B137" s="194">
        <v>30000</v>
      </c>
      <c r="C137" s="195">
        <v>51895.32</v>
      </c>
      <c r="D137" s="196">
        <f>156017.85-30000</f>
        <v>126017.85</v>
      </c>
      <c r="E137" s="197">
        <f>+C137+D137</f>
        <v>177913.17</v>
      </c>
    </row>
    <row r="138" spans="1:5" ht="15.75" customHeight="1">
      <c r="A138" s="151" t="s">
        <v>138</v>
      </c>
      <c r="B138" s="194">
        <v>0</v>
      </c>
      <c r="C138" s="195">
        <v>382715.88</v>
      </c>
      <c r="D138" s="196">
        <v>770454.91</v>
      </c>
      <c r="E138" s="197">
        <v>1153170.79</v>
      </c>
    </row>
    <row r="139" spans="1:5" ht="15.75" customHeight="1">
      <c r="A139" s="151" t="s">
        <v>139</v>
      </c>
      <c r="B139" s="194">
        <v>134676.51</v>
      </c>
      <c r="C139" s="195">
        <v>324337.68</v>
      </c>
      <c r="D139" s="196">
        <v>403758.71</v>
      </c>
      <c r="E139" s="197">
        <v>728096.39</v>
      </c>
    </row>
    <row r="140" spans="1:5" ht="15.75" customHeight="1">
      <c r="A140" s="151" t="s">
        <v>140</v>
      </c>
      <c r="B140" s="194">
        <v>360900</v>
      </c>
      <c r="C140" s="195">
        <v>1226006.74</v>
      </c>
      <c r="D140" s="196">
        <v>489426.12</v>
      </c>
      <c r="E140" s="197">
        <v>1715432.86</v>
      </c>
    </row>
    <row r="141" spans="1:5" ht="15.75" customHeight="1">
      <c r="A141" s="151" t="s">
        <v>141</v>
      </c>
      <c r="B141" s="194">
        <v>1498449.1</v>
      </c>
      <c r="C141" s="195">
        <v>0</v>
      </c>
      <c r="D141" s="196">
        <v>0</v>
      </c>
      <c r="E141" s="197">
        <v>0</v>
      </c>
    </row>
    <row r="142" spans="1:5" ht="15.75" customHeight="1">
      <c r="A142" s="151" t="s">
        <v>142</v>
      </c>
      <c r="B142" s="194">
        <f>109660.71+110273.52</f>
        <v>219934.23</v>
      </c>
      <c r="C142" s="195"/>
      <c r="D142" s="196">
        <v>0</v>
      </c>
      <c r="E142" s="197"/>
    </row>
    <row r="143" spans="1:5" ht="15.75" customHeight="1">
      <c r="A143" s="151" t="s">
        <v>143</v>
      </c>
      <c r="B143" s="194">
        <v>188100.37</v>
      </c>
      <c r="C143" s="195">
        <v>0</v>
      </c>
      <c r="D143" s="196">
        <v>0</v>
      </c>
      <c r="E143" s="197">
        <v>0</v>
      </c>
    </row>
    <row r="144" spans="1:5" ht="15.75" customHeight="1">
      <c r="A144" s="151" t="s">
        <v>144</v>
      </c>
      <c r="B144" s="194">
        <v>3225.31</v>
      </c>
      <c r="C144" s="195">
        <v>0</v>
      </c>
      <c r="D144" s="196">
        <v>0</v>
      </c>
      <c r="E144" s="197">
        <v>0</v>
      </c>
    </row>
    <row r="145" spans="1:5" ht="15.75" customHeight="1">
      <c r="A145" s="151" t="s">
        <v>145</v>
      </c>
      <c r="B145" s="194">
        <v>12933.52</v>
      </c>
      <c r="C145" s="195">
        <v>0</v>
      </c>
      <c r="D145" s="196">
        <v>0</v>
      </c>
      <c r="E145" s="197">
        <v>0</v>
      </c>
    </row>
    <row r="146" spans="1:5" ht="15.75" customHeight="1">
      <c r="A146" s="151" t="s">
        <v>146</v>
      </c>
      <c r="B146" s="194">
        <v>3247.1</v>
      </c>
      <c r="C146" s="195">
        <v>0</v>
      </c>
      <c r="D146" s="196">
        <v>0</v>
      </c>
      <c r="E146" s="197">
        <v>0</v>
      </c>
    </row>
    <row r="147" spans="1:5" ht="15.75" customHeight="1">
      <c r="A147" s="151" t="s">
        <v>147</v>
      </c>
      <c r="B147" s="194">
        <v>6482.89</v>
      </c>
      <c r="C147" s="195">
        <v>0</v>
      </c>
      <c r="D147" s="196">
        <v>0</v>
      </c>
      <c r="E147" s="197">
        <v>0</v>
      </c>
    </row>
    <row r="148" spans="1:5" ht="15.75" customHeight="1">
      <c r="A148" s="151" t="s">
        <v>148</v>
      </c>
      <c r="B148" s="194">
        <v>0</v>
      </c>
      <c r="C148" s="195">
        <v>3225.31</v>
      </c>
      <c r="D148" s="196">
        <v>261938.81</v>
      </c>
      <c r="E148" s="197">
        <v>265164.12</v>
      </c>
    </row>
    <row r="149" spans="1:5" ht="15.75" customHeight="1">
      <c r="A149" s="151" t="s">
        <v>149</v>
      </c>
      <c r="B149" s="194">
        <v>1808770.01</v>
      </c>
      <c r="C149" s="195">
        <v>0</v>
      </c>
      <c r="D149" s="196">
        <v>0</v>
      </c>
      <c r="E149" s="197">
        <v>0</v>
      </c>
    </row>
    <row r="150" spans="1:5" ht="15.75" customHeight="1">
      <c r="A150" s="151" t="s">
        <v>150</v>
      </c>
      <c r="B150" s="194">
        <v>16223.33</v>
      </c>
      <c r="C150" s="195">
        <v>0</v>
      </c>
      <c r="D150" s="196">
        <v>0</v>
      </c>
      <c r="E150" s="197">
        <v>0</v>
      </c>
    </row>
    <row r="151" spans="1:5" ht="15.75" customHeight="1">
      <c r="A151" s="151" t="s">
        <v>206</v>
      </c>
      <c r="B151" s="194">
        <v>64506.3</v>
      </c>
      <c r="C151" s="195">
        <v>64861.09</v>
      </c>
      <c r="D151" s="196">
        <v>0</v>
      </c>
      <c r="E151" s="197">
        <v>64861.09</v>
      </c>
    </row>
    <row r="152" spans="1:5" ht="15.75" customHeight="1">
      <c r="A152" s="151" t="s">
        <v>151</v>
      </c>
      <c r="B152" s="194">
        <v>0</v>
      </c>
      <c r="C152" s="195">
        <v>6482.89</v>
      </c>
      <c r="D152" s="196">
        <v>132791.71</v>
      </c>
      <c r="E152" s="197">
        <v>139274.6</v>
      </c>
    </row>
    <row r="153" spans="1:5" ht="15.75" customHeight="1">
      <c r="A153" s="151" t="s">
        <v>152</v>
      </c>
      <c r="B153" s="194">
        <v>0</v>
      </c>
      <c r="C153" s="195">
        <v>3225.31</v>
      </c>
      <c r="D153" s="196">
        <v>301337.49</v>
      </c>
      <c r="E153" s="197">
        <v>304562.8</v>
      </c>
    </row>
    <row r="154" spans="1:5" ht="15.75" customHeight="1">
      <c r="A154" s="151" t="s">
        <v>153</v>
      </c>
      <c r="B154" s="194">
        <v>139462.63</v>
      </c>
      <c r="C154" s="195">
        <v>0</v>
      </c>
      <c r="D154" s="196">
        <v>0</v>
      </c>
      <c r="E154" s="197">
        <v>0</v>
      </c>
    </row>
    <row r="155" spans="1:5" ht="15.75" customHeight="1">
      <c r="A155" s="151" t="s">
        <v>154</v>
      </c>
      <c r="B155" s="194">
        <v>723208.6</v>
      </c>
      <c r="C155" s="195">
        <v>67640.14</v>
      </c>
      <c r="D155" s="196">
        <v>0</v>
      </c>
      <c r="E155" s="197">
        <v>67640.14</v>
      </c>
    </row>
    <row r="156" spans="1:5" ht="15.75" customHeight="1">
      <c r="A156" s="151" t="s">
        <v>155</v>
      </c>
      <c r="B156" s="194">
        <v>0</v>
      </c>
      <c r="C156" s="195">
        <v>3225.31</v>
      </c>
      <c r="D156" s="196">
        <v>44762.81</v>
      </c>
      <c r="E156" s="197">
        <v>47988.12</v>
      </c>
    </row>
    <row r="157" spans="1:5" ht="15.75" customHeight="1">
      <c r="A157" s="151" t="s">
        <v>156</v>
      </c>
      <c r="B157" s="194">
        <v>0</v>
      </c>
      <c r="C157" s="195">
        <v>3225.31</v>
      </c>
      <c r="D157" s="196">
        <v>337842.81</v>
      </c>
      <c r="E157" s="197">
        <v>341068.12</v>
      </c>
    </row>
    <row r="158" spans="1:5" ht="15.75" customHeight="1">
      <c r="A158" s="151" t="s">
        <v>157</v>
      </c>
      <c r="B158" s="194">
        <v>1323282.24</v>
      </c>
      <c r="C158" s="195">
        <v>0</v>
      </c>
      <c r="D158" s="196">
        <v>0</v>
      </c>
      <c r="E158" s="197">
        <v>0</v>
      </c>
    </row>
    <row r="159" spans="1:5" ht="15.75" customHeight="1">
      <c r="A159" s="151" t="s">
        <v>158</v>
      </c>
      <c r="B159" s="194">
        <v>8169239.1</v>
      </c>
      <c r="C159" s="195">
        <v>0</v>
      </c>
      <c r="D159" s="196">
        <v>0</v>
      </c>
      <c r="E159" s="197">
        <v>0</v>
      </c>
    </row>
    <row r="160" spans="1:5" ht="15.75" customHeight="1">
      <c r="A160" s="151" t="s">
        <v>159</v>
      </c>
      <c r="B160" s="194">
        <v>51895.32</v>
      </c>
      <c r="C160" s="195">
        <v>0</v>
      </c>
      <c r="D160" s="196">
        <v>0</v>
      </c>
      <c r="E160" s="197">
        <v>0</v>
      </c>
    </row>
    <row r="161" spans="1:5" ht="15.75" customHeight="1">
      <c r="A161" s="151" t="s">
        <v>160</v>
      </c>
      <c r="B161" s="194">
        <v>3225.31</v>
      </c>
      <c r="C161" s="195">
        <v>0</v>
      </c>
      <c r="D161" s="196">
        <v>0</v>
      </c>
      <c r="E161" s="197">
        <v>0</v>
      </c>
    </row>
    <row r="162" spans="1:5" ht="15.75" customHeight="1">
      <c r="A162" s="151" t="s">
        <v>208</v>
      </c>
      <c r="B162" s="194">
        <v>6440.31</v>
      </c>
      <c r="C162" s="195">
        <v>10.31</v>
      </c>
      <c r="D162" s="196">
        <v>0</v>
      </c>
      <c r="E162" s="197">
        <v>10.31</v>
      </c>
    </row>
    <row r="163" spans="1:5" ht="15.75" customHeight="1">
      <c r="A163" s="151" t="s">
        <v>161</v>
      </c>
      <c r="B163" s="194">
        <v>0</v>
      </c>
      <c r="C163" s="195">
        <v>19448.65</v>
      </c>
      <c r="D163" s="196">
        <v>1770.77</v>
      </c>
      <c r="E163" s="197">
        <v>21219.42</v>
      </c>
    </row>
    <row r="164" spans="1:5" ht="15.75" customHeight="1">
      <c r="A164" s="151" t="s">
        <v>162</v>
      </c>
      <c r="B164" s="194">
        <v>19979.98</v>
      </c>
      <c r="C164" s="195">
        <v>6482.89</v>
      </c>
      <c r="D164" s="196">
        <v>82394.65</v>
      </c>
      <c r="E164" s="197">
        <v>88877.54</v>
      </c>
    </row>
    <row r="165" spans="1:5" ht="15.75" customHeight="1">
      <c r="A165" s="151" t="s">
        <v>163</v>
      </c>
      <c r="B165" s="194">
        <v>6482.89</v>
      </c>
      <c r="C165" s="195">
        <v>0</v>
      </c>
      <c r="D165" s="196">
        <v>0</v>
      </c>
      <c r="E165" s="197">
        <v>0</v>
      </c>
    </row>
    <row r="166" spans="1:5" ht="15.75" customHeight="1">
      <c r="A166" s="151" t="s">
        <v>165</v>
      </c>
      <c r="B166" s="194">
        <v>3330137.74</v>
      </c>
      <c r="C166" s="195">
        <v>0</v>
      </c>
      <c r="D166" s="196">
        <v>0</v>
      </c>
      <c r="E166" s="197">
        <v>0</v>
      </c>
    </row>
    <row r="167" spans="1:5" ht="15.75" customHeight="1">
      <c r="A167" s="151" t="s">
        <v>166</v>
      </c>
      <c r="B167" s="194">
        <v>4132047.81</v>
      </c>
      <c r="C167" s="195">
        <v>0</v>
      </c>
      <c r="D167" s="196">
        <v>0</v>
      </c>
      <c r="E167" s="197">
        <v>0</v>
      </c>
    </row>
    <row r="168" spans="1:5" ht="15.75" customHeight="1">
      <c r="A168" s="151" t="s">
        <v>164</v>
      </c>
      <c r="B168" s="194">
        <v>259476.59</v>
      </c>
      <c r="C168" s="195">
        <v>0</v>
      </c>
      <c r="D168" s="196">
        <v>0</v>
      </c>
      <c r="E168" s="197">
        <v>0</v>
      </c>
    </row>
    <row r="169" spans="1:5" ht="15.75" customHeight="1">
      <c r="A169" s="151" t="s">
        <v>167</v>
      </c>
      <c r="B169" s="194">
        <v>12500</v>
      </c>
      <c r="C169" s="195">
        <v>3225.31</v>
      </c>
      <c r="D169" s="196">
        <v>176587.06</v>
      </c>
      <c r="E169" s="197">
        <v>179812.37</v>
      </c>
    </row>
    <row r="170" spans="1:5" ht="15.75" customHeight="1">
      <c r="A170" s="151" t="s">
        <v>168</v>
      </c>
      <c r="B170" s="194">
        <f>12059.24+3716.83</f>
        <v>15776.07</v>
      </c>
      <c r="C170" s="195">
        <f>4606.58-3716.83</f>
        <v>889.75</v>
      </c>
      <c r="D170" s="196">
        <v>0</v>
      </c>
      <c r="E170" s="197">
        <f>+C170+D170</f>
        <v>889.75</v>
      </c>
    </row>
    <row r="171" spans="1:5" ht="15.75" customHeight="1">
      <c r="A171" s="151" t="s">
        <v>169</v>
      </c>
      <c r="B171" s="194">
        <v>953564.39</v>
      </c>
      <c r="C171" s="195">
        <v>0</v>
      </c>
      <c r="D171" s="196">
        <v>0</v>
      </c>
      <c r="E171" s="197">
        <v>0</v>
      </c>
    </row>
    <row r="172" spans="1:5" ht="15.75" customHeight="1">
      <c r="A172" s="151" t="s">
        <v>170</v>
      </c>
      <c r="B172" s="194">
        <v>19448.65</v>
      </c>
      <c r="C172" s="195">
        <v>0</v>
      </c>
      <c r="D172" s="196">
        <v>0</v>
      </c>
      <c r="E172" s="197">
        <v>0</v>
      </c>
    </row>
    <row r="173" spans="1:5" ht="15.75" customHeight="1">
      <c r="A173" s="151" t="s">
        <v>171</v>
      </c>
      <c r="B173" s="194">
        <v>3225.31</v>
      </c>
      <c r="C173" s="195">
        <v>0</v>
      </c>
      <c r="D173" s="196">
        <v>0</v>
      </c>
      <c r="E173" s="197">
        <v>0</v>
      </c>
    </row>
    <row r="174" spans="1:5" ht="15.75" customHeight="1">
      <c r="A174" s="151" t="s">
        <v>172</v>
      </c>
      <c r="B174" s="194">
        <v>3225.31</v>
      </c>
      <c r="C174" s="195">
        <v>0</v>
      </c>
      <c r="D174" s="196">
        <v>0</v>
      </c>
      <c r="E174" s="197">
        <v>0</v>
      </c>
    </row>
    <row r="175" spans="1:5" ht="15.75" customHeight="1">
      <c r="A175" s="151" t="s">
        <v>173</v>
      </c>
      <c r="B175" s="194">
        <v>51895.32</v>
      </c>
      <c r="C175" s="195">
        <v>0</v>
      </c>
      <c r="D175" s="196">
        <v>0</v>
      </c>
      <c r="E175" s="197">
        <v>0</v>
      </c>
    </row>
    <row r="176" spans="1:5" ht="15.75" customHeight="1">
      <c r="A176" s="151" t="s">
        <v>174</v>
      </c>
      <c r="B176" s="194">
        <v>90624.2</v>
      </c>
      <c r="C176" s="195">
        <v>6683.55</v>
      </c>
      <c r="D176" s="196">
        <v>0</v>
      </c>
      <c r="E176" s="197">
        <v>6683.55</v>
      </c>
    </row>
    <row r="177" spans="1:5" ht="15.75" customHeight="1">
      <c r="A177" s="151" t="s">
        <v>175</v>
      </c>
      <c r="B177" s="194">
        <v>1427072.88</v>
      </c>
      <c r="C177" s="195">
        <v>0</v>
      </c>
      <c r="D177" s="196">
        <v>0</v>
      </c>
      <c r="E177" s="197">
        <v>0</v>
      </c>
    </row>
    <row r="178" spans="1:5" ht="15.75" customHeight="1">
      <c r="A178" s="151" t="s">
        <v>176</v>
      </c>
      <c r="B178" s="194">
        <v>0</v>
      </c>
      <c r="C178" s="195">
        <v>9740.45</v>
      </c>
      <c r="D178" s="196">
        <v>406822.45</v>
      </c>
      <c r="E178" s="197">
        <v>416562.9</v>
      </c>
    </row>
    <row r="179" spans="1:5" ht="15.75" customHeight="1">
      <c r="A179" s="151" t="s">
        <v>177</v>
      </c>
      <c r="B179" s="194">
        <v>12451.92</v>
      </c>
      <c r="C179" s="195">
        <v>7961.18</v>
      </c>
      <c r="D179" s="196">
        <v>0</v>
      </c>
      <c r="E179" s="197">
        <v>7961.18</v>
      </c>
    </row>
    <row r="180" spans="1:5" ht="15.75" customHeight="1">
      <c r="A180" s="151" t="s">
        <v>178</v>
      </c>
      <c r="B180" s="194">
        <v>655158.24</v>
      </c>
      <c r="C180" s="195">
        <v>0</v>
      </c>
      <c r="D180" s="196">
        <v>0</v>
      </c>
      <c r="E180" s="197">
        <v>0</v>
      </c>
    </row>
    <row r="181" spans="1:5" ht="15.75" customHeight="1">
      <c r="A181" s="151" t="s">
        <v>179</v>
      </c>
      <c r="B181" s="194">
        <v>17955296.35</v>
      </c>
      <c r="C181" s="195">
        <v>0</v>
      </c>
      <c r="D181" s="196">
        <v>0</v>
      </c>
      <c r="E181" s="197">
        <v>0</v>
      </c>
    </row>
    <row r="182" spans="1:5" ht="15.75" customHeight="1">
      <c r="A182" s="151" t="s">
        <v>180</v>
      </c>
      <c r="B182" s="194">
        <v>65211230</v>
      </c>
      <c r="C182" s="195">
        <v>14491330</v>
      </c>
      <c r="D182" s="196">
        <v>1752850</v>
      </c>
      <c r="E182" s="197">
        <v>16244180</v>
      </c>
    </row>
    <row r="183" spans="1:5" ht="15.75" customHeight="1">
      <c r="A183" s="151" t="s">
        <v>181</v>
      </c>
      <c r="B183" s="194">
        <v>0</v>
      </c>
      <c r="C183" s="195">
        <v>259476.59</v>
      </c>
      <c r="D183" s="196">
        <v>663187.33</v>
      </c>
      <c r="E183" s="197">
        <v>922663.92</v>
      </c>
    </row>
    <row r="184" spans="1:5" ht="15.75" customHeight="1">
      <c r="A184" s="151" t="s">
        <v>182</v>
      </c>
      <c r="B184" s="194">
        <v>44321.1</v>
      </c>
      <c r="C184" s="195">
        <v>35671.98</v>
      </c>
      <c r="D184" s="196">
        <v>0</v>
      </c>
      <c r="E184" s="197">
        <v>35671.98</v>
      </c>
    </row>
    <row r="185" spans="1:5" ht="15.75" customHeight="1">
      <c r="A185" s="151" t="s">
        <v>183</v>
      </c>
      <c r="B185" s="194">
        <v>0</v>
      </c>
      <c r="C185" s="195">
        <v>3225.31</v>
      </c>
      <c r="D185" s="196">
        <v>9656.31</v>
      </c>
      <c r="E185" s="197">
        <v>12881.62</v>
      </c>
    </row>
    <row r="186" spans="1:5" ht="15.75" customHeight="1">
      <c r="A186" s="151" t="s">
        <v>184</v>
      </c>
      <c r="B186" s="194">
        <v>54469.8</v>
      </c>
      <c r="C186" s="195">
        <v>674606.89</v>
      </c>
      <c r="D186" s="196">
        <v>1359010.97</v>
      </c>
      <c r="E186" s="197">
        <v>2033617.86</v>
      </c>
    </row>
    <row r="187" spans="1:5" ht="15.75" customHeight="1">
      <c r="A187" s="151" t="s">
        <v>185</v>
      </c>
      <c r="B187" s="194">
        <v>51895.32</v>
      </c>
      <c r="C187" s="195">
        <v>0</v>
      </c>
      <c r="D187" s="196">
        <v>0</v>
      </c>
      <c r="E187" s="197">
        <v>0</v>
      </c>
    </row>
    <row r="188" spans="1:5" ht="15.75" customHeight="1">
      <c r="A188" s="151" t="s">
        <v>186</v>
      </c>
      <c r="B188" s="194">
        <v>170958.93</v>
      </c>
      <c r="C188" s="195">
        <v>0</v>
      </c>
      <c r="D188" s="196">
        <v>0</v>
      </c>
      <c r="E188" s="197">
        <v>0</v>
      </c>
    </row>
    <row r="189" spans="1:5" ht="15.75" customHeight="1">
      <c r="A189" s="151" t="s">
        <v>187</v>
      </c>
      <c r="B189" s="194">
        <v>0</v>
      </c>
      <c r="C189" s="195">
        <v>0</v>
      </c>
      <c r="D189" s="196">
        <v>8405308</v>
      </c>
      <c r="E189" s="197">
        <v>8405308</v>
      </c>
    </row>
    <row r="190" spans="1:5" ht="15.75" customHeight="1">
      <c r="A190" s="151" t="s">
        <v>188</v>
      </c>
      <c r="B190" s="194">
        <f>324.23+3049.04</f>
        <v>3373.27</v>
      </c>
      <c r="C190" s="195">
        <f>6158.66-3049.04</f>
        <v>3109.62</v>
      </c>
      <c r="D190" s="196">
        <v>0</v>
      </c>
      <c r="E190" s="197">
        <f>+D190+C190</f>
        <v>3109.62</v>
      </c>
    </row>
    <row r="191" spans="1:5" ht="15.75" customHeight="1">
      <c r="A191" s="151" t="s">
        <v>189</v>
      </c>
      <c r="B191" s="198">
        <v>0</v>
      </c>
      <c r="C191" s="199">
        <v>25963.79</v>
      </c>
      <c r="D191" s="200">
        <v>0</v>
      </c>
      <c r="E191" s="201">
        <v>25963.79</v>
      </c>
    </row>
    <row r="192" spans="1:5" ht="6" customHeight="1">
      <c r="A192" s="72"/>
      <c r="B192" s="134"/>
      <c r="C192" s="73"/>
      <c r="D192" s="73"/>
      <c r="E192" s="73"/>
    </row>
    <row r="193" spans="1:5" ht="15.75" customHeight="1">
      <c r="A193" s="153" t="s">
        <v>190</v>
      </c>
      <c r="B193" s="101">
        <f>SUM(B8:B192)</f>
        <v>276449947.23999995</v>
      </c>
      <c r="C193" s="38">
        <f>SUM(C8:C192)</f>
        <v>68214026.92000006</v>
      </c>
      <c r="D193" s="38">
        <f>SUM(D8:D192)</f>
        <v>61995290.85</v>
      </c>
      <c r="E193" s="38">
        <f>SUM(E8:E192)</f>
        <v>130209317.77000009</v>
      </c>
    </row>
    <row r="194" spans="1:5" ht="6" customHeight="1" thickBot="1">
      <c r="A194" s="72"/>
      <c r="B194" s="135"/>
      <c r="C194" s="74"/>
      <c r="D194" s="74"/>
      <c r="E194" s="74"/>
    </row>
    <row r="195" spans="1:5" ht="6" customHeight="1" thickTop="1">
      <c r="A195" s="34"/>
      <c r="B195" s="75"/>
      <c r="C195" s="75"/>
      <c r="D195" s="75"/>
      <c r="E195" s="76"/>
    </row>
    <row r="196" spans="1:5" ht="6.75" customHeight="1">
      <c r="A196" s="34"/>
      <c r="B196" s="75"/>
      <c r="C196" s="75"/>
      <c r="D196" s="75"/>
      <c r="E196" s="77"/>
    </row>
    <row r="197" spans="1:5" ht="6" customHeight="1">
      <c r="A197" s="34"/>
      <c r="B197" s="75"/>
      <c r="C197" s="75"/>
      <c r="D197" s="75"/>
      <c r="E197" s="77"/>
    </row>
    <row r="198" spans="1:5" ht="15" customHeight="1">
      <c r="A198" s="34" t="s">
        <v>226</v>
      </c>
      <c r="B198" s="50"/>
      <c r="C198" s="50"/>
      <c r="D198" s="50"/>
      <c r="E198" s="78"/>
    </row>
    <row r="199" spans="1:5" ht="15" customHeight="1">
      <c r="A199" s="34" t="s">
        <v>279</v>
      </c>
      <c r="B199" s="50"/>
      <c r="C199" s="50"/>
      <c r="D199" s="50"/>
      <c r="E199" s="78"/>
    </row>
    <row r="200" spans="1:5" ht="15" customHeight="1">
      <c r="A200" s="34" t="s">
        <v>191</v>
      </c>
      <c r="B200" s="50"/>
      <c r="C200" s="50"/>
      <c r="D200" s="50"/>
      <c r="E200" s="78"/>
    </row>
    <row r="201" spans="1:5" ht="15" customHeight="1">
      <c r="A201" s="34" t="s">
        <v>192</v>
      </c>
      <c r="B201" s="50"/>
      <c r="C201" s="50"/>
      <c r="D201" s="50"/>
      <c r="E201" s="78"/>
    </row>
    <row r="202" spans="1:5" ht="15" customHeight="1">
      <c r="A202" s="79"/>
      <c r="B202" s="51"/>
      <c r="C202" s="51"/>
      <c r="D202" s="51"/>
      <c r="E202" s="80"/>
    </row>
    <row r="203" spans="1:5" ht="15" customHeight="1">
      <c r="A203" s="50"/>
      <c r="B203" s="50"/>
      <c r="C203" s="50"/>
      <c r="D203" s="50"/>
      <c r="E203" s="50"/>
    </row>
    <row r="204" spans="1:5" s="81" customFormat="1" ht="18" customHeight="1">
      <c r="A204" s="154" t="s">
        <v>193</v>
      </c>
      <c r="B204" s="50"/>
      <c r="C204" s="66"/>
      <c r="D204" s="66"/>
      <c r="E204" s="66"/>
    </row>
    <row r="205" spans="1:5" s="81" customFormat="1" ht="15" customHeight="1">
      <c r="A205" s="82"/>
      <c r="B205" s="67"/>
      <c r="C205" s="67"/>
      <c r="D205" s="67"/>
      <c r="E205" s="67"/>
    </row>
    <row r="206" spans="1:6" ht="15.75" customHeight="1">
      <c r="A206" s="83"/>
      <c r="B206" s="156" t="s">
        <v>194</v>
      </c>
      <c r="C206" s="186" t="s">
        <v>197</v>
      </c>
      <c r="D206" s="189"/>
      <c r="E206" s="85"/>
      <c r="F206" s="81"/>
    </row>
    <row r="207" spans="1:6" ht="15.75" customHeight="1">
      <c r="A207" s="155" t="s">
        <v>1</v>
      </c>
      <c r="B207" s="86" t="s">
        <v>3</v>
      </c>
      <c r="C207" s="87"/>
      <c r="D207" s="87"/>
      <c r="E207" s="84"/>
      <c r="F207" s="81"/>
    </row>
    <row r="208" spans="1:6" ht="15.75" customHeight="1">
      <c r="A208" s="29"/>
      <c r="B208" s="157" t="s">
        <v>4</v>
      </c>
      <c r="C208" s="88" t="s">
        <v>195</v>
      </c>
      <c r="D208" s="157" t="s">
        <v>196</v>
      </c>
      <c r="E208" s="158" t="s">
        <v>198</v>
      </c>
      <c r="F208" s="81"/>
    </row>
    <row r="209" spans="1:6" ht="15.75" customHeight="1">
      <c r="A209" s="159" t="s">
        <v>29</v>
      </c>
      <c r="B209" s="61">
        <v>20070.1</v>
      </c>
      <c r="C209" s="61">
        <v>0</v>
      </c>
      <c r="D209" s="61">
        <v>120420.67</v>
      </c>
      <c r="E209" s="61">
        <v>120420.67</v>
      </c>
      <c r="F209" s="81"/>
    </row>
    <row r="210" spans="1:6" ht="15.75" customHeight="1">
      <c r="A210" s="159" t="s">
        <v>35</v>
      </c>
      <c r="B210" s="61">
        <v>30896</v>
      </c>
      <c r="C210" s="61">
        <v>0</v>
      </c>
      <c r="D210" s="61">
        <v>61792</v>
      </c>
      <c r="E210" s="61">
        <v>61792</v>
      </c>
      <c r="F210" s="81"/>
    </row>
    <row r="211" spans="1:6" ht="15.75" customHeight="1">
      <c r="A211" s="159" t="s">
        <v>90</v>
      </c>
      <c r="B211" s="61">
        <v>2717</v>
      </c>
      <c r="C211" s="61">
        <v>0</v>
      </c>
      <c r="D211" s="61">
        <v>0</v>
      </c>
      <c r="E211" s="61">
        <v>0</v>
      </c>
      <c r="F211" s="81"/>
    </row>
    <row r="212" spans="1:6" ht="15.75" customHeight="1">
      <c r="A212" s="34"/>
      <c r="B212" s="73"/>
      <c r="C212" s="73"/>
      <c r="D212" s="73"/>
      <c r="E212" s="73"/>
      <c r="F212" s="81"/>
    </row>
    <row r="213" spans="1:6" ht="15.75" customHeight="1">
      <c r="A213" s="153" t="s">
        <v>190</v>
      </c>
      <c r="B213" s="38">
        <f>SUM(B209:B211)</f>
        <v>53683.1</v>
      </c>
      <c r="C213" s="38">
        <f>SUM(C209:C211)</f>
        <v>0</v>
      </c>
      <c r="D213" s="38">
        <f>SUM(D209:D211)</f>
        <v>182212.66999999998</v>
      </c>
      <c r="E213" s="38">
        <f>SUM(E209:E211)</f>
        <v>182212.66999999998</v>
      </c>
      <c r="F213" s="81"/>
    </row>
    <row r="214" spans="1:6" ht="15" customHeight="1" thickBot="1">
      <c r="A214" s="89"/>
      <c r="B214" s="74"/>
      <c r="C214" s="74"/>
      <c r="D214" s="74"/>
      <c r="E214" s="74"/>
      <c r="F214" s="81"/>
    </row>
    <row r="215" spans="1:6" ht="15" customHeight="1" thickTop="1">
      <c r="A215" s="50"/>
      <c r="B215" s="50"/>
      <c r="C215" s="50"/>
      <c r="D215" s="50"/>
      <c r="E215" s="50"/>
      <c r="F215" s="81"/>
    </row>
    <row r="216" spans="1:6" ht="15.75" customHeight="1">
      <c r="A216" s="50"/>
      <c r="B216" s="50"/>
      <c r="C216" s="50"/>
      <c r="D216" s="50"/>
      <c r="E216" s="50"/>
      <c r="F216" s="81"/>
    </row>
    <row r="217" spans="1:5" ht="15.75" customHeight="1">
      <c r="A217" s="81"/>
      <c r="B217" s="81"/>
      <c r="C217" s="81"/>
      <c r="D217" s="81"/>
      <c r="E217" s="81"/>
    </row>
  </sheetData>
  <mergeCells count="3">
    <mergeCell ref="A3:B3"/>
    <mergeCell ref="C5:E5"/>
    <mergeCell ref="C206:D206"/>
  </mergeCells>
  <printOptions/>
  <pageMargins left="0.7086614173228347" right="0.3937007874015748" top="0.1968503937007874" bottom="0" header="0.5118110236220472" footer="0.5118110236220472"/>
  <pageSetup horizontalDpi="600" verticalDpi="600" orientation="landscape" paperSize="9" scale="90" r:id="rId1"/>
  <headerFooter alignWithMargins="0">
    <oddHeader xml:space="preserve">&amp;R&amp;"宋体,常规"附录&amp;"Arial,常规" B
 6&amp;"宋体,常规"页之&amp;"Arial,常规"&amp;P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92"/>
  <sheetViews>
    <sheetView zoomScale="75" zoomScaleNormal="75" workbookViewId="0" topLeftCell="A56">
      <selection activeCell="B84" sqref="B84"/>
    </sheetView>
  </sheetViews>
  <sheetFormatPr defaultColWidth="9.140625" defaultRowHeight="12.75"/>
  <cols>
    <col min="1" max="1" width="5.140625" style="0" bestFit="1" customWidth="1"/>
    <col min="2" max="2" width="49.8515625" style="0" customWidth="1"/>
    <col min="3" max="6" width="19.7109375" style="0" customWidth="1"/>
    <col min="7" max="7" width="19.7109375" style="81" customWidth="1"/>
    <col min="8" max="8" width="19.7109375" style="0" customWidth="1"/>
    <col min="10" max="10" width="13.7109375" style="0" bestFit="1" customWidth="1"/>
    <col min="11" max="15" width="14.140625" style="0" bestFit="1" customWidth="1"/>
    <col min="16" max="16" width="19.140625" style="0" bestFit="1" customWidth="1"/>
    <col min="17" max="17" width="12.00390625" style="0" bestFit="1" customWidth="1"/>
    <col min="18" max="18" width="15.28125" style="0" bestFit="1" customWidth="1"/>
    <col min="19" max="19" width="14.28125" style="0" bestFit="1" customWidth="1"/>
  </cols>
  <sheetData>
    <row r="1" ht="12.75">
      <c r="G1" s="119"/>
    </row>
    <row r="2" spans="2:7" s="9" customFormat="1" ht="15.75">
      <c r="B2" s="161" t="s">
        <v>227</v>
      </c>
      <c r="G2" s="50"/>
    </row>
    <row r="3" s="9" customFormat="1" ht="12.75">
      <c r="G3" s="50"/>
    </row>
    <row r="4" spans="1:8" s="9" customFormat="1" ht="15.75">
      <c r="A4" s="10"/>
      <c r="B4" s="15"/>
      <c r="C4" s="15"/>
      <c r="D4" s="162" t="s">
        <v>201</v>
      </c>
      <c r="E4" s="15"/>
      <c r="F4" s="15"/>
      <c r="G4" s="15"/>
      <c r="H4" s="33"/>
    </row>
    <row r="5" spans="1:8" s="9" customFormat="1" ht="15.75">
      <c r="A5" s="160" t="s">
        <v>199</v>
      </c>
      <c r="B5" s="160" t="s">
        <v>200</v>
      </c>
      <c r="C5" s="10">
        <v>2002</v>
      </c>
      <c r="D5" s="11">
        <v>2001</v>
      </c>
      <c r="E5" s="10">
        <v>2000</v>
      </c>
      <c r="F5" s="10">
        <v>1999</v>
      </c>
      <c r="G5" s="163" t="s">
        <v>202</v>
      </c>
      <c r="H5" s="163" t="s">
        <v>203</v>
      </c>
    </row>
    <row r="6" spans="1:8" ht="12.75">
      <c r="A6" s="3"/>
      <c r="B6" s="53"/>
      <c r="C6" s="28"/>
      <c r="D6" s="28"/>
      <c r="E6" s="28"/>
      <c r="F6" s="32"/>
      <c r="G6" s="32"/>
      <c r="H6" s="119"/>
    </row>
    <row r="7" spans="1:29" ht="12.75">
      <c r="A7" s="3">
        <v>1</v>
      </c>
      <c r="B7" s="164" t="s">
        <v>24</v>
      </c>
      <c r="C7" s="196">
        <v>6789288.08</v>
      </c>
      <c r="D7" s="196">
        <v>7218796.5</v>
      </c>
      <c r="E7" s="196">
        <v>0</v>
      </c>
      <c r="F7" s="196">
        <v>0</v>
      </c>
      <c r="G7" s="196">
        <v>0</v>
      </c>
      <c r="H7" s="197">
        <v>14008084.58</v>
      </c>
      <c r="J7" s="54"/>
      <c r="K7" s="62"/>
      <c r="L7" s="62"/>
      <c r="M7" s="62"/>
      <c r="N7" s="124"/>
      <c r="O7" s="35"/>
      <c r="P7" s="124"/>
      <c r="R7" s="59"/>
      <c r="S7" s="59"/>
      <c r="T7" s="59"/>
      <c r="U7" s="59"/>
      <c r="V7" s="59"/>
      <c r="W7" s="59"/>
      <c r="X7" s="59"/>
      <c r="Y7" s="59"/>
      <c r="Z7" s="115"/>
      <c r="AA7" s="115"/>
      <c r="AB7" s="115"/>
      <c r="AC7" s="81"/>
    </row>
    <row r="8" spans="1:29" ht="12.75">
      <c r="A8" s="3">
        <f aca="true" t="shared" si="0" ref="A8:A18">+A7+1</f>
        <v>2</v>
      </c>
      <c r="B8" s="164" t="s">
        <v>15</v>
      </c>
      <c r="C8" s="196">
        <v>3760717.29</v>
      </c>
      <c r="D8" s="196">
        <v>3739626.5</v>
      </c>
      <c r="E8" s="196">
        <v>3562774</v>
      </c>
      <c r="F8" s="196">
        <v>2809585.5</v>
      </c>
      <c r="G8" s="196">
        <v>0</v>
      </c>
      <c r="H8" s="197">
        <v>13872703.29</v>
      </c>
      <c r="J8" s="54"/>
      <c r="K8" s="62"/>
      <c r="L8" s="62"/>
      <c r="M8" s="62"/>
      <c r="N8" s="124"/>
      <c r="O8" s="35"/>
      <c r="P8" s="124"/>
      <c r="R8" s="59"/>
      <c r="S8" s="59"/>
      <c r="T8" s="59"/>
      <c r="U8" s="59"/>
      <c r="V8" s="59"/>
      <c r="W8" s="59"/>
      <c r="X8" s="59"/>
      <c r="Y8" s="59"/>
      <c r="Z8" s="115"/>
      <c r="AA8" s="115"/>
      <c r="AB8" s="115"/>
      <c r="AC8" s="81"/>
    </row>
    <row r="9" spans="1:29" ht="12.75">
      <c r="A9" s="3">
        <f t="shared" si="0"/>
        <v>3</v>
      </c>
      <c r="B9" s="164" t="s">
        <v>187</v>
      </c>
      <c r="C9" s="196">
        <v>0</v>
      </c>
      <c r="D9" s="196">
        <v>0</v>
      </c>
      <c r="E9" s="196">
        <v>83603</v>
      </c>
      <c r="F9" s="196">
        <v>111702.5</v>
      </c>
      <c r="G9" s="196">
        <v>8210002.5</v>
      </c>
      <c r="H9" s="197">
        <v>8405308</v>
      </c>
      <c r="J9" s="54"/>
      <c r="K9" s="62"/>
      <c r="L9" s="62"/>
      <c r="M9" s="62"/>
      <c r="N9" s="124"/>
      <c r="O9" s="35"/>
      <c r="P9" s="124"/>
      <c r="R9" s="59"/>
      <c r="S9" s="59"/>
      <c r="T9" s="59"/>
      <c r="U9" s="59"/>
      <c r="V9" s="59"/>
      <c r="W9" s="59"/>
      <c r="X9" s="59"/>
      <c r="Y9" s="59"/>
      <c r="Z9" s="115"/>
      <c r="AA9" s="115"/>
      <c r="AB9" s="115"/>
      <c r="AC9" s="81"/>
    </row>
    <row r="10" spans="1:29" ht="12.75">
      <c r="A10" s="3">
        <f t="shared" si="0"/>
        <v>4</v>
      </c>
      <c r="B10" s="164" t="s">
        <v>86</v>
      </c>
      <c r="C10" s="196">
        <v>332207.45</v>
      </c>
      <c r="D10" s="196">
        <v>411584</v>
      </c>
      <c r="E10" s="196">
        <v>102896</v>
      </c>
      <c r="F10" s="196">
        <v>146809</v>
      </c>
      <c r="G10" s="196">
        <v>4034929</v>
      </c>
      <c r="H10" s="197">
        <v>5028425.45</v>
      </c>
      <c r="J10" s="54"/>
      <c r="K10" s="62"/>
      <c r="L10" s="62"/>
      <c r="M10" s="62"/>
      <c r="N10" s="124"/>
      <c r="O10" s="35"/>
      <c r="P10" s="124"/>
      <c r="R10" s="59"/>
      <c r="S10" s="59"/>
      <c r="T10" s="59"/>
      <c r="U10" s="59"/>
      <c r="V10" s="59"/>
      <c r="W10" s="59"/>
      <c r="X10" s="59"/>
      <c r="Y10" s="59"/>
      <c r="Z10" s="115"/>
      <c r="AA10" s="115"/>
      <c r="AB10" s="115"/>
      <c r="AC10" s="81"/>
    </row>
    <row r="11" spans="1:29" ht="12.75">
      <c r="A11" s="3">
        <f t="shared" si="0"/>
        <v>5</v>
      </c>
      <c r="B11" s="164" t="s">
        <v>180</v>
      </c>
      <c r="C11" s="196">
        <v>0</v>
      </c>
      <c r="D11" s="196">
        <v>0</v>
      </c>
      <c r="E11" s="196">
        <v>0</v>
      </c>
      <c r="F11" s="196">
        <v>0</v>
      </c>
      <c r="G11" s="196">
        <v>1752850</v>
      </c>
      <c r="H11" s="197">
        <v>1752850</v>
      </c>
      <c r="J11" s="54"/>
      <c r="K11" s="62"/>
      <c r="L11" s="62"/>
      <c r="M11" s="62"/>
      <c r="N11" s="124"/>
      <c r="O11" s="35"/>
      <c r="P11" s="124"/>
      <c r="R11" s="59"/>
      <c r="S11" s="59"/>
      <c r="T11" s="59"/>
      <c r="U11" s="59"/>
      <c r="V11" s="59"/>
      <c r="W11" s="59"/>
      <c r="X11" s="59"/>
      <c r="Y11" s="59"/>
      <c r="Z11" s="115"/>
      <c r="AA11" s="115"/>
      <c r="AB11" s="115"/>
      <c r="AC11" s="81"/>
    </row>
    <row r="12" spans="1:29" ht="12.75">
      <c r="A12" s="3">
        <f t="shared" si="0"/>
        <v>6</v>
      </c>
      <c r="B12" s="164" t="s">
        <v>16</v>
      </c>
      <c r="C12" s="196">
        <v>6450.63</v>
      </c>
      <c r="D12" s="196">
        <v>6431</v>
      </c>
      <c r="E12" s="196">
        <v>19293</v>
      </c>
      <c r="F12" s="196">
        <v>35106.5</v>
      </c>
      <c r="G12" s="196">
        <v>1561017.5</v>
      </c>
      <c r="H12" s="197">
        <v>1628298.63</v>
      </c>
      <c r="J12" s="54"/>
      <c r="K12" s="62"/>
      <c r="L12" s="62"/>
      <c r="M12" s="62"/>
      <c r="N12" s="124"/>
      <c r="O12" s="35"/>
      <c r="P12" s="124"/>
      <c r="R12" s="59"/>
      <c r="S12" s="59"/>
      <c r="T12" s="59"/>
      <c r="U12" s="59"/>
      <c r="V12" s="59"/>
      <c r="W12" s="59"/>
      <c r="X12" s="59"/>
      <c r="Y12" s="59"/>
      <c r="Z12" s="115"/>
      <c r="AA12" s="115"/>
      <c r="AB12" s="115"/>
      <c r="AC12" s="81"/>
    </row>
    <row r="13" spans="1:29" ht="12.75">
      <c r="A13" s="3">
        <f t="shared" si="0"/>
        <v>7</v>
      </c>
      <c r="B13" s="164" t="s">
        <v>228</v>
      </c>
      <c r="C13" s="196">
        <v>680541.47</v>
      </c>
      <c r="D13" s="196">
        <v>678469.5</v>
      </c>
      <c r="E13" s="196">
        <v>0</v>
      </c>
      <c r="F13" s="196">
        <v>0</v>
      </c>
      <c r="G13" s="196">
        <v>0</v>
      </c>
      <c r="H13" s="197">
        <v>1359010.97</v>
      </c>
      <c r="J13" s="54"/>
      <c r="K13" s="62"/>
      <c r="L13" s="62"/>
      <c r="M13" s="62"/>
      <c r="N13" s="124"/>
      <c r="O13" s="35"/>
      <c r="P13" s="124"/>
      <c r="R13" s="59"/>
      <c r="S13" s="59"/>
      <c r="T13" s="59"/>
      <c r="U13" s="59"/>
      <c r="V13" s="59"/>
      <c r="W13" s="59"/>
      <c r="X13" s="59"/>
      <c r="Y13" s="59"/>
      <c r="Z13" s="115"/>
      <c r="AA13" s="115"/>
      <c r="AB13" s="115"/>
      <c r="AC13" s="81"/>
    </row>
    <row r="14" spans="1:29" ht="12.75">
      <c r="A14" s="3">
        <f t="shared" si="0"/>
        <v>8</v>
      </c>
      <c r="B14" s="164" t="s">
        <v>229</v>
      </c>
      <c r="C14" s="196">
        <v>16126.58</v>
      </c>
      <c r="D14" s="196">
        <v>16077.5</v>
      </c>
      <c r="E14" s="196">
        <v>22508.5</v>
      </c>
      <c r="F14" s="196">
        <v>60638.5</v>
      </c>
      <c r="G14" s="196">
        <v>1221972</v>
      </c>
      <c r="H14" s="197">
        <v>1337323.08</v>
      </c>
      <c r="J14" s="54"/>
      <c r="K14" s="62"/>
      <c r="L14" s="62"/>
      <c r="M14" s="62"/>
      <c r="N14" s="124"/>
      <c r="O14" s="35"/>
      <c r="P14" s="124"/>
      <c r="R14" s="59"/>
      <c r="S14" s="59"/>
      <c r="T14" s="59"/>
      <c r="U14" s="59"/>
      <c r="V14" s="59"/>
      <c r="W14" s="59"/>
      <c r="X14" s="59"/>
      <c r="Y14" s="59"/>
      <c r="Z14" s="115"/>
      <c r="AA14" s="115"/>
      <c r="AB14" s="115"/>
      <c r="AC14" s="81"/>
    </row>
    <row r="15" spans="1:29" ht="12.75">
      <c r="A15" s="3">
        <f t="shared" si="0"/>
        <v>9</v>
      </c>
      <c r="B15" s="164" t="s">
        <v>230</v>
      </c>
      <c r="C15" s="196">
        <v>12901.26</v>
      </c>
      <c r="D15" s="196">
        <v>12862</v>
      </c>
      <c r="E15" s="196">
        <v>35370.5</v>
      </c>
      <c r="F15" s="196">
        <v>70213</v>
      </c>
      <c r="G15" s="196">
        <v>1165110</v>
      </c>
      <c r="H15" s="197">
        <v>1296456.76</v>
      </c>
      <c r="J15" s="54"/>
      <c r="K15" s="62"/>
      <c r="L15" s="62"/>
      <c r="M15" s="62"/>
      <c r="N15" s="124"/>
      <c r="O15" s="35"/>
      <c r="P15" s="124"/>
      <c r="R15" s="59"/>
      <c r="S15" s="59"/>
      <c r="T15" s="59"/>
      <c r="U15" s="59"/>
      <c r="V15" s="59"/>
      <c r="W15" s="59"/>
      <c r="X15" s="59"/>
      <c r="Y15" s="59"/>
      <c r="Z15" s="115"/>
      <c r="AA15" s="115"/>
      <c r="AB15" s="115"/>
      <c r="AC15" s="81"/>
    </row>
    <row r="16" spans="1:29" ht="12.75">
      <c r="A16" s="3">
        <f t="shared" si="0"/>
        <v>10</v>
      </c>
      <c r="B16" s="164" t="s">
        <v>231</v>
      </c>
      <c r="C16" s="196">
        <v>0</v>
      </c>
      <c r="D16" s="196">
        <v>54663.5</v>
      </c>
      <c r="E16" s="196">
        <v>48232.5</v>
      </c>
      <c r="F16" s="196">
        <v>70213</v>
      </c>
      <c r="G16" s="196">
        <v>1121424.8</v>
      </c>
      <c r="H16" s="197">
        <v>1294533.8</v>
      </c>
      <c r="J16" s="54"/>
      <c r="K16" s="62"/>
      <c r="L16" s="62"/>
      <c r="M16" s="62"/>
      <c r="N16" s="124"/>
      <c r="O16" s="35"/>
      <c r="P16" s="124"/>
      <c r="R16" s="59"/>
      <c r="S16" s="59"/>
      <c r="T16" s="59"/>
      <c r="U16" s="59"/>
      <c r="V16" s="59"/>
      <c r="W16" s="59"/>
      <c r="X16" s="59"/>
      <c r="Y16" s="59"/>
      <c r="Z16" s="115"/>
      <c r="AA16" s="115"/>
      <c r="AB16" s="115"/>
      <c r="AC16" s="81"/>
    </row>
    <row r="17" spans="1:29" ht="12.75">
      <c r="A17" s="3">
        <f t="shared" si="0"/>
        <v>11</v>
      </c>
      <c r="B17" s="164" t="s">
        <v>93</v>
      </c>
      <c r="C17" s="196">
        <v>93534.14</v>
      </c>
      <c r="D17" s="196">
        <v>93249.5</v>
      </c>
      <c r="E17" s="196">
        <v>154344</v>
      </c>
      <c r="F17" s="196">
        <v>213830.5</v>
      </c>
      <c r="G17" s="196">
        <v>532344.5</v>
      </c>
      <c r="H17" s="197">
        <v>1087302.64</v>
      </c>
      <c r="J17" s="54"/>
      <c r="K17" s="62"/>
      <c r="L17" s="62"/>
      <c r="M17" s="62"/>
      <c r="N17" s="124"/>
      <c r="O17" s="35"/>
      <c r="P17" s="124"/>
      <c r="R17" s="59"/>
      <c r="S17" s="59"/>
      <c r="T17" s="59"/>
      <c r="U17" s="59"/>
      <c r="V17" s="59"/>
      <c r="W17" s="59"/>
      <c r="X17" s="59"/>
      <c r="Y17" s="59"/>
      <c r="Z17" s="115"/>
      <c r="AA17" s="115"/>
      <c r="AB17" s="115"/>
      <c r="AC17" s="81"/>
    </row>
    <row r="18" spans="1:29" ht="12.75">
      <c r="A18" s="3">
        <f t="shared" si="0"/>
        <v>12</v>
      </c>
      <c r="B18" s="164" t="s">
        <v>117</v>
      </c>
      <c r="C18" s="196">
        <v>6450.63</v>
      </c>
      <c r="D18" s="196">
        <v>6431</v>
      </c>
      <c r="E18" s="196">
        <v>32155</v>
      </c>
      <c r="F18" s="196">
        <v>57447</v>
      </c>
      <c r="G18" s="196">
        <v>932175</v>
      </c>
      <c r="H18" s="197">
        <v>1034658.63</v>
      </c>
      <c r="J18" s="54"/>
      <c r="K18" s="62"/>
      <c r="L18" s="62"/>
      <c r="M18" s="62"/>
      <c r="N18" s="124"/>
      <c r="O18" s="35"/>
      <c r="P18" s="124"/>
      <c r="R18" s="59"/>
      <c r="S18" s="59"/>
      <c r="T18" s="59"/>
      <c r="U18" s="59"/>
      <c r="V18" s="59"/>
      <c r="W18" s="59"/>
      <c r="X18" s="59"/>
      <c r="Y18" s="59"/>
      <c r="Z18" s="115"/>
      <c r="AA18" s="115"/>
      <c r="AB18" s="115"/>
      <c r="AC18" s="81"/>
    </row>
    <row r="19" spans="1:29" ht="12.75">
      <c r="A19" s="3"/>
      <c r="B19" s="168"/>
      <c r="C19" s="196"/>
      <c r="D19" s="196"/>
      <c r="E19" s="196"/>
      <c r="F19" s="196"/>
      <c r="G19" s="36"/>
      <c r="H19" s="197"/>
      <c r="J19" s="54"/>
      <c r="K19" s="62"/>
      <c r="L19" s="62"/>
      <c r="M19" s="62"/>
      <c r="N19" s="124"/>
      <c r="O19" s="35"/>
      <c r="P19" s="124"/>
      <c r="R19" s="59"/>
      <c r="S19" s="59"/>
      <c r="T19" s="59"/>
      <c r="U19" s="59"/>
      <c r="V19" s="59"/>
      <c r="W19" s="59"/>
      <c r="X19" s="59"/>
      <c r="Y19" s="59"/>
      <c r="Z19" s="115"/>
      <c r="AA19" s="115"/>
      <c r="AB19" s="115"/>
      <c r="AC19" s="81"/>
    </row>
    <row r="20" spans="1:29" ht="12.75">
      <c r="A20" s="3"/>
      <c r="B20" s="3"/>
      <c r="C20" s="37"/>
      <c r="D20" s="37"/>
      <c r="E20" s="37"/>
      <c r="F20" s="37"/>
      <c r="G20" s="36"/>
      <c r="H20" s="39"/>
      <c r="J20" s="81"/>
      <c r="K20" s="81"/>
      <c r="L20" s="115"/>
      <c r="M20" s="115"/>
      <c r="N20" s="115"/>
      <c r="O20" s="81"/>
      <c r="P20" s="115"/>
      <c r="Q20" s="81"/>
      <c r="Z20" s="81"/>
      <c r="AA20" s="81"/>
      <c r="AB20" s="81"/>
      <c r="AC20" s="81"/>
    </row>
    <row r="21" spans="1:16" s="13" customFormat="1" ht="20.25" customHeight="1">
      <c r="A21" s="12"/>
      <c r="B21" s="165" t="s">
        <v>204</v>
      </c>
      <c r="C21" s="38">
        <f>SUM(C7:C20)</f>
        <v>11698217.530000003</v>
      </c>
      <c r="D21" s="38">
        <f>SUM(D7:D20)</f>
        <v>12238191</v>
      </c>
      <c r="E21" s="38">
        <f>SUM(E7:E20)</f>
        <v>4061176.5</v>
      </c>
      <c r="F21" s="38">
        <f>SUM(F7:F20)</f>
        <v>3575545.5</v>
      </c>
      <c r="G21" s="38">
        <f>SUM(G7:G20)</f>
        <v>20531825.3</v>
      </c>
      <c r="H21" s="101">
        <f>SUM(H7:H18)</f>
        <v>52104955.83</v>
      </c>
      <c r="J21" s="138"/>
      <c r="P21" s="116"/>
    </row>
    <row r="22" spans="1:8" ht="12.75">
      <c r="A22" s="3"/>
      <c r="B22" s="3"/>
      <c r="C22" s="37"/>
      <c r="D22" s="37"/>
      <c r="E22" s="37"/>
      <c r="F22" s="37"/>
      <c r="G22" s="36"/>
      <c r="H22" s="39"/>
    </row>
    <row r="23" spans="1:19" ht="12.75">
      <c r="A23" s="3">
        <v>13</v>
      </c>
      <c r="B23" s="164" t="s">
        <v>100</v>
      </c>
      <c r="C23" s="196">
        <v>32253.15</v>
      </c>
      <c r="D23" s="196">
        <v>32155</v>
      </c>
      <c r="E23" s="196">
        <v>54663.5</v>
      </c>
      <c r="F23" s="196">
        <v>76596</v>
      </c>
      <c r="G23" s="196">
        <v>669564.47</v>
      </c>
      <c r="H23" s="197">
        <v>865232.12</v>
      </c>
      <c r="J23" s="54"/>
      <c r="K23" s="62"/>
      <c r="L23" s="62"/>
      <c r="M23" s="62"/>
      <c r="N23" s="62"/>
      <c r="O23" s="35"/>
      <c r="P23" s="35"/>
      <c r="R23" s="2"/>
      <c r="S23" s="2"/>
    </row>
    <row r="24" spans="1:19" ht="12.75">
      <c r="A24" s="3">
        <f>+A23+1</f>
        <v>14</v>
      </c>
      <c r="B24" s="164" t="s">
        <v>98</v>
      </c>
      <c r="C24" s="196">
        <v>3225.31</v>
      </c>
      <c r="D24" s="196">
        <v>3215.5</v>
      </c>
      <c r="E24" s="196">
        <v>19293</v>
      </c>
      <c r="F24" s="196">
        <v>25532</v>
      </c>
      <c r="G24" s="196">
        <v>809391.5</v>
      </c>
      <c r="H24" s="197">
        <v>860657.31</v>
      </c>
      <c r="J24" s="54"/>
      <c r="K24" s="62"/>
      <c r="L24" s="62"/>
      <c r="M24" s="62"/>
      <c r="N24" s="62"/>
      <c r="O24" s="35"/>
      <c r="P24" s="35"/>
      <c r="R24" s="2"/>
      <c r="S24" s="2"/>
    </row>
    <row r="25" spans="1:19" ht="12.75">
      <c r="A25" s="3">
        <f aca="true" t="shared" si="1" ref="A25:A37">+A24+1</f>
        <v>15</v>
      </c>
      <c r="B25" s="164" t="s">
        <v>138</v>
      </c>
      <c r="C25" s="196">
        <v>387037.8</v>
      </c>
      <c r="D25" s="196">
        <v>383417.11</v>
      </c>
      <c r="E25" s="196">
        <v>0</v>
      </c>
      <c r="F25" s="196">
        <v>0</v>
      </c>
      <c r="G25" s="196">
        <v>0</v>
      </c>
      <c r="H25" s="197">
        <v>770454.91</v>
      </c>
      <c r="J25" s="54"/>
      <c r="K25" s="62"/>
      <c r="L25" s="62"/>
      <c r="M25" s="62"/>
      <c r="N25" s="62"/>
      <c r="O25" s="35"/>
      <c r="P25" s="35"/>
      <c r="R25" s="2"/>
      <c r="S25" s="2"/>
    </row>
    <row r="26" spans="1:19" ht="12.75">
      <c r="A26" s="3">
        <f t="shared" si="1"/>
        <v>16</v>
      </c>
      <c r="B26" s="164" t="s">
        <v>181</v>
      </c>
      <c r="C26" s="196">
        <v>264475.83</v>
      </c>
      <c r="D26" s="196">
        <v>244378</v>
      </c>
      <c r="E26" s="196">
        <v>154333.5</v>
      </c>
      <c r="F26" s="196">
        <v>0</v>
      </c>
      <c r="G26" s="196">
        <v>0</v>
      </c>
      <c r="H26" s="197">
        <v>663187.33</v>
      </c>
      <c r="J26" s="54"/>
      <c r="K26" s="62"/>
      <c r="L26" s="62"/>
      <c r="M26" s="62"/>
      <c r="N26" s="62"/>
      <c r="O26" s="35"/>
      <c r="P26" s="35"/>
      <c r="R26" s="2"/>
      <c r="S26" s="2"/>
    </row>
    <row r="27" spans="1:19" ht="12.75">
      <c r="A27" s="3">
        <f t="shared" si="1"/>
        <v>17</v>
      </c>
      <c r="B27" s="164" t="s">
        <v>57</v>
      </c>
      <c r="C27" s="196">
        <v>74182.25</v>
      </c>
      <c r="D27" s="196">
        <v>73956.5</v>
      </c>
      <c r="E27" s="196">
        <v>0</v>
      </c>
      <c r="F27" s="196">
        <v>47872.5</v>
      </c>
      <c r="G27" s="196">
        <v>387561.42</v>
      </c>
      <c r="H27" s="197">
        <v>583572.67</v>
      </c>
      <c r="J27" s="54"/>
      <c r="K27" s="62"/>
      <c r="L27" s="62"/>
      <c r="M27" s="62"/>
      <c r="N27" s="62"/>
      <c r="O27" s="35"/>
      <c r="P27" s="35"/>
      <c r="R27" s="2"/>
      <c r="S27" s="2"/>
    </row>
    <row r="28" spans="1:19" ht="12.75">
      <c r="A28" s="3">
        <f t="shared" si="1"/>
        <v>18</v>
      </c>
      <c r="B28" s="164" t="s">
        <v>43</v>
      </c>
      <c r="C28" s="196">
        <v>489531.88</v>
      </c>
      <c r="D28" s="196">
        <v>0</v>
      </c>
      <c r="E28" s="196">
        <v>0</v>
      </c>
      <c r="F28" s="196">
        <v>0</v>
      </c>
      <c r="G28" s="196">
        <v>0</v>
      </c>
      <c r="H28" s="197">
        <v>489531.88</v>
      </c>
      <c r="J28" s="54"/>
      <c r="K28" s="62"/>
      <c r="L28" s="62"/>
      <c r="M28" s="62"/>
      <c r="N28" s="62"/>
      <c r="O28" s="35"/>
      <c r="P28" s="35"/>
      <c r="R28" s="2"/>
      <c r="S28" s="2"/>
    </row>
    <row r="29" spans="1:19" ht="12.75">
      <c r="A29" s="3">
        <f t="shared" si="1"/>
        <v>19</v>
      </c>
      <c r="B29" s="164" t="s">
        <v>140</v>
      </c>
      <c r="C29" s="196">
        <v>489426.12</v>
      </c>
      <c r="D29" s="196">
        <v>0</v>
      </c>
      <c r="E29" s="196">
        <v>0</v>
      </c>
      <c r="F29" s="196">
        <v>0</v>
      </c>
      <c r="G29" s="196">
        <v>0</v>
      </c>
      <c r="H29" s="197">
        <v>489426.12</v>
      </c>
      <c r="J29" s="54"/>
      <c r="K29" s="62"/>
      <c r="L29" s="62"/>
      <c r="M29" s="62"/>
      <c r="N29" s="62"/>
      <c r="O29" s="35"/>
      <c r="P29" s="35"/>
      <c r="R29" s="2"/>
      <c r="S29" s="2"/>
    </row>
    <row r="30" spans="1:19" ht="12.75">
      <c r="A30" s="3">
        <f t="shared" si="1"/>
        <v>20</v>
      </c>
      <c r="B30" s="164" t="s">
        <v>176</v>
      </c>
      <c r="C30" s="196">
        <v>9675.95</v>
      </c>
      <c r="D30" s="196">
        <v>9646.5</v>
      </c>
      <c r="E30" s="196">
        <v>19293</v>
      </c>
      <c r="F30" s="196">
        <v>25532</v>
      </c>
      <c r="G30" s="196">
        <v>342675</v>
      </c>
      <c r="H30" s="197">
        <v>406822.45</v>
      </c>
      <c r="J30" s="54"/>
      <c r="K30" s="62"/>
      <c r="L30" s="62"/>
      <c r="M30" s="62"/>
      <c r="N30" s="62"/>
      <c r="O30" s="35"/>
      <c r="P30" s="35"/>
      <c r="R30" s="2"/>
      <c r="S30" s="2"/>
    </row>
    <row r="31" spans="1:19" ht="12.75">
      <c r="A31" s="3">
        <f t="shared" si="1"/>
        <v>21</v>
      </c>
      <c r="B31" s="164" t="s">
        <v>139</v>
      </c>
      <c r="C31" s="196">
        <v>328982.13</v>
      </c>
      <c r="D31" s="196">
        <v>74776.58</v>
      </c>
      <c r="E31" s="196">
        <v>0</v>
      </c>
      <c r="F31" s="196">
        <v>0</v>
      </c>
      <c r="G31" s="196">
        <v>0</v>
      </c>
      <c r="H31" s="197">
        <v>403758.71</v>
      </c>
      <c r="J31" s="54"/>
      <c r="K31" s="62"/>
      <c r="L31" s="62"/>
      <c r="M31" s="62"/>
      <c r="N31" s="62"/>
      <c r="O31" s="35"/>
      <c r="P31" s="35"/>
      <c r="R31" s="2"/>
      <c r="S31" s="2"/>
    </row>
    <row r="32" spans="1:19" ht="12.75">
      <c r="A32" s="3">
        <f t="shared" si="1"/>
        <v>22</v>
      </c>
      <c r="B32" s="164" t="s">
        <v>156</v>
      </c>
      <c r="C32" s="196">
        <v>3225.31</v>
      </c>
      <c r="D32" s="196">
        <v>3215.5</v>
      </c>
      <c r="E32" s="196">
        <v>3215.5</v>
      </c>
      <c r="F32" s="196">
        <v>3191.5</v>
      </c>
      <c r="G32" s="196">
        <v>324995</v>
      </c>
      <c r="H32" s="197">
        <v>337842.81</v>
      </c>
      <c r="J32" s="54"/>
      <c r="K32" s="62"/>
      <c r="L32" s="62"/>
      <c r="M32" s="62"/>
      <c r="N32" s="62"/>
      <c r="O32" s="35"/>
      <c r="P32" s="35"/>
      <c r="R32" s="2"/>
      <c r="S32" s="2"/>
    </row>
    <row r="33" spans="1:19" ht="12.75">
      <c r="A33" s="3">
        <f t="shared" si="1"/>
        <v>23</v>
      </c>
      <c r="B33" s="164" t="s">
        <v>103</v>
      </c>
      <c r="C33" s="196">
        <v>3225.31</v>
      </c>
      <c r="D33" s="196">
        <v>3215.5</v>
      </c>
      <c r="E33" s="196">
        <v>6431</v>
      </c>
      <c r="F33" s="196">
        <v>6383</v>
      </c>
      <c r="G33" s="196">
        <v>312508.6</v>
      </c>
      <c r="H33" s="197">
        <v>331763.41</v>
      </c>
      <c r="J33" s="54"/>
      <c r="K33" s="62"/>
      <c r="L33" s="62"/>
      <c r="M33" s="62"/>
      <c r="N33" s="62"/>
      <c r="O33" s="35"/>
      <c r="P33" s="35"/>
      <c r="R33" s="2"/>
      <c r="S33" s="2"/>
    </row>
    <row r="34" spans="1:19" ht="12.75">
      <c r="A34" s="3">
        <f t="shared" si="1"/>
        <v>24</v>
      </c>
      <c r="B34" s="164" t="s">
        <v>14</v>
      </c>
      <c r="C34" s="196">
        <v>6450.63</v>
      </c>
      <c r="D34" s="196">
        <v>0</v>
      </c>
      <c r="E34" s="196">
        <v>0</v>
      </c>
      <c r="F34" s="196">
        <v>6383</v>
      </c>
      <c r="G34" s="196">
        <v>317461.35</v>
      </c>
      <c r="H34" s="197">
        <v>330294.98</v>
      </c>
      <c r="J34" s="54"/>
      <c r="K34" s="62"/>
      <c r="L34" s="62"/>
      <c r="M34" s="62"/>
      <c r="N34" s="62"/>
      <c r="O34" s="35"/>
      <c r="P34" s="35"/>
      <c r="R34" s="2"/>
      <c r="S34" s="2"/>
    </row>
    <row r="35" spans="1:19" ht="12.75">
      <c r="A35" s="3">
        <f t="shared" si="1"/>
        <v>25</v>
      </c>
      <c r="B35" s="164" t="s">
        <v>152</v>
      </c>
      <c r="C35" s="196">
        <v>809.85</v>
      </c>
      <c r="D35" s="196">
        <v>3215.5</v>
      </c>
      <c r="E35" s="196">
        <v>3215.5</v>
      </c>
      <c r="F35" s="196">
        <v>3191.5</v>
      </c>
      <c r="G35" s="196">
        <v>290905.14</v>
      </c>
      <c r="H35" s="197">
        <v>301337.49</v>
      </c>
      <c r="J35" s="54"/>
      <c r="K35" s="62"/>
      <c r="L35" s="62"/>
      <c r="M35" s="62"/>
      <c r="N35" s="62"/>
      <c r="O35" s="35"/>
      <c r="P35" s="35"/>
      <c r="R35" s="2"/>
      <c r="S35" s="2"/>
    </row>
    <row r="36" spans="1:19" ht="12.75">
      <c r="A36" s="3">
        <f t="shared" si="1"/>
        <v>26</v>
      </c>
      <c r="B36" s="164" t="s">
        <v>44</v>
      </c>
      <c r="C36" s="196">
        <v>3225.31</v>
      </c>
      <c r="D36" s="196">
        <v>3215.5</v>
      </c>
      <c r="E36" s="196">
        <v>3215.5</v>
      </c>
      <c r="F36" s="196">
        <v>3191.5</v>
      </c>
      <c r="G36" s="196">
        <v>272169.5</v>
      </c>
      <c r="H36" s="197">
        <v>285017.31</v>
      </c>
      <c r="J36" s="54"/>
      <c r="K36" s="62"/>
      <c r="L36" s="62"/>
      <c r="M36" s="62"/>
      <c r="N36" s="62"/>
      <c r="O36" s="35"/>
      <c r="P36" s="35"/>
      <c r="R36" s="2"/>
      <c r="S36" s="2"/>
    </row>
    <row r="37" spans="1:19" ht="12.75">
      <c r="A37" s="3">
        <f t="shared" si="1"/>
        <v>27</v>
      </c>
      <c r="B37" s="164" t="s">
        <v>148</v>
      </c>
      <c r="C37" s="196">
        <v>3225.31</v>
      </c>
      <c r="D37" s="196">
        <v>3215.5</v>
      </c>
      <c r="E37" s="196">
        <v>3215.5</v>
      </c>
      <c r="F37" s="196">
        <v>3191.5</v>
      </c>
      <c r="G37" s="196">
        <v>249091</v>
      </c>
      <c r="H37" s="197">
        <v>261938.81</v>
      </c>
      <c r="J37" s="54"/>
      <c r="K37" s="62"/>
      <c r="L37" s="62"/>
      <c r="M37" s="62"/>
      <c r="N37" s="62"/>
      <c r="O37" s="35"/>
      <c r="P37" s="35"/>
      <c r="R37" s="2"/>
      <c r="S37" s="2"/>
    </row>
    <row r="38" spans="1:19" ht="12.75">
      <c r="A38" s="3"/>
      <c r="B38" s="60"/>
      <c r="C38" s="196"/>
      <c r="D38" s="196"/>
      <c r="E38" s="196"/>
      <c r="F38" s="196"/>
      <c r="G38" s="36"/>
      <c r="H38" s="197"/>
      <c r="J38" s="54"/>
      <c r="K38" s="62"/>
      <c r="L38" s="62"/>
      <c r="M38" s="62"/>
      <c r="N38" s="62"/>
      <c r="O38" s="35"/>
      <c r="P38" s="35"/>
      <c r="R38" s="2"/>
      <c r="S38" s="2"/>
    </row>
    <row r="39" spans="1:19" ht="12.75">
      <c r="A39" s="3"/>
      <c r="B39" s="60"/>
      <c r="C39" s="196"/>
      <c r="D39" s="196"/>
      <c r="E39" s="196"/>
      <c r="F39" s="196"/>
      <c r="G39" s="37"/>
      <c r="H39" s="39"/>
      <c r="J39" s="54"/>
      <c r="K39" s="62"/>
      <c r="L39" s="62"/>
      <c r="M39" s="62"/>
      <c r="N39" s="62"/>
      <c r="O39" s="118"/>
      <c r="P39" s="35"/>
      <c r="R39" s="2"/>
      <c r="S39" s="2"/>
    </row>
    <row r="40" spans="1:19" ht="12.75">
      <c r="A40" s="3"/>
      <c r="B40" s="3"/>
      <c r="C40" s="37"/>
      <c r="D40" s="37"/>
      <c r="E40" s="37"/>
      <c r="F40" s="37"/>
      <c r="G40" s="36"/>
      <c r="H40" s="39"/>
      <c r="J40" s="54"/>
      <c r="K40" s="59"/>
      <c r="L40" s="59"/>
      <c r="M40" s="59"/>
      <c r="N40" s="59"/>
      <c r="P40" s="1"/>
      <c r="Q40" s="30"/>
      <c r="S40" s="2"/>
    </row>
    <row r="41" spans="1:9" s="9" customFormat="1" ht="21.75" customHeight="1">
      <c r="A41" s="16"/>
      <c r="B41" s="165" t="s">
        <v>205</v>
      </c>
      <c r="C41" s="38">
        <f aca="true" t="shared" si="2" ref="C41:H41">SUM(C23:C39)</f>
        <v>2098952.1400000006</v>
      </c>
      <c r="D41" s="38">
        <f t="shared" si="2"/>
        <v>837622.69</v>
      </c>
      <c r="E41" s="38">
        <f t="shared" si="2"/>
        <v>266876</v>
      </c>
      <c r="F41" s="38">
        <f t="shared" si="2"/>
        <v>201064.5</v>
      </c>
      <c r="G41" s="38">
        <f t="shared" si="2"/>
        <v>3976322.98</v>
      </c>
      <c r="H41" s="101">
        <f t="shared" si="2"/>
        <v>7380838.3100000005</v>
      </c>
      <c r="I41" s="14"/>
    </row>
    <row r="42" spans="1:8" ht="12.75">
      <c r="A42" s="3"/>
      <c r="B42" s="3"/>
      <c r="C42" s="37"/>
      <c r="D42" s="37"/>
      <c r="E42" s="37"/>
      <c r="F42" s="37"/>
      <c r="G42" s="36"/>
      <c r="H42" s="39"/>
    </row>
    <row r="43" spans="1:17" ht="12.75">
      <c r="A43" s="3">
        <v>28</v>
      </c>
      <c r="B43" s="164" t="s">
        <v>10</v>
      </c>
      <c r="C43" s="196">
        <v>22577.21</v>
      </c>
      <c r="D43" s="196">
        <v>25724</v>
      </c>
      <c r="E43" s="196">
        <v>9646.5</v>
      </c>
      <c r="F43" s="196">
        <v>66212.1</v>
      </c>
      <c r="G43" s="196">
        <v>101257.4</v>
      </c>
      <c r="H43" s="197">
        <v>225417.21</v>
      </c>
      <c r="J43" s="54"/>
      <c r="K43" s="62"/>
      <c r="L43" s="62"/>
      <c r="M43" s="62"/>
      <c r="N43" s="62"/>
      <c r="O43" s="35"/>
      <c r="P43" s="58"/>
      <c r="Q43" s="81"/>
    </row>
    <row r="44" spans="1:19" ht="12.75">
      <c r="A44" s="3">
        <f>+A43+1</f>
        <v>29</v>
      </c>
      <c r="B44" s="164" t="s">
        <v>39</v>
      </c>
      <c r="C44" s="196">
        <v>3225.31</v>
      </c>
      <c r="D44" s="196">
        <v>3215.5</v>
      </c>
      <c r="E44" s="196">
        <v>3215.5</v>
      </c>
      <c r="F44" s="196">
        <v>3191.5</v>
      </c>
      <c r="G44" s="196">
        <v>189572</v>
      </c>
      <c r="H44" s="197">
        <v>202419.81</v>
      </c>
      <c r="J44" s="54"/>
      <c r="K44" s="62"/>
      <c r="L44" s="62"/>
      <c r="M44" s="62"/>
      <c r="N44" s="62"/>
      <c r="O44" s="35"/>
      <c r="P44" s="58"/>
      <c r="Q44" s="81"/>
      <c r="R44" s="2"/>
      <c r="S44" s="2"/>
    </row>
    <row r="45" spans="1:19" ht="12.75">
      <c r="A45" s="3">
        <f aca="true" t="shared" si="3" ref="A45:A73">+A44+1</f>
        <v>30</v>
      </c>
      <c r="B45" s="164" t="s">
        <v>167</v>
      </c>
      <c r="C45" s="196">
        <v>0</v>
      </c>
      <c r="D45" s="196">
        <v>0</v>
      </c>
      <c r="E45" s="196">
        <v>12862</v>
      </c>
      <c r="F45" s="196">
        <v>15957.5</v>
      </c>
      <c r="G45" s="196">
        <v>147767.56</v>
      </c>
      <c r="H45" s="197">
        <v>176587.06</v>
      </c>
      <c r="J45" s="54"/>
      <c r="K45" s="62"/>
      <c r="L45" s="62"/>
      <c r="M45" s="62"/>
      <c r="N45" s="62"/>
      <c r="O45" s="35"/>
      <c r="P45" s="58"/>
      <c r="Q45" s="81"/>
      <c r="R45" s="2"/>
      <c r="S45" s="2"/>
    </row>
    <row r="46" spans="1:19" ht="12.75">
      <c r="A46" s="3">
        <f t="shared" si="3"/>
        <v>31</v>
      </c>
      <c r="B46" s="164" t="s">
        <v>232</v>
      </c>
      <c r="C46" s="196">
        <v>3225.31</v>
      </c>
      <c r="D46" s="196">
        <v>0</v>
      </c>
      <c r="E46" s="196">
        <v>3170.05</v>
      </c>
      <c r="F46" s="196">
        <v>0</v>
      </c>
      <c r="G46" s="196">
        <v>162703.48</v>
      </c>
      <c r="H46" s="197">
        <v>169098.84</v>
      </c>
      <c r="J46" s="54"/>
      <c r="K46" s="62"/>
      <c r="L46" s="62"/>
      <c r="M46" s="62"/>
      <c r="N46" s="62"/>
      <c r="O46" s="35"/>
      <c r="P46" s="58"/>
      <c r="Q46" s="81"/>
      <c r="R46" s="2"/>
      <c r="S46" s="2"/>
    </row>
    <row r="47" spans="1:19" ht="12.75">
      <c r="A47" s="3">
        <f t="shared" si="3"/>
        <v>32</v>
      </c>
      <c r="B47" s="164" t="s">
        <v>233</v>
      </c>
      <c r="C47" s="196">
        <v>148431.2</v>
      </c>
      <c r="D47" s="196">
        <v>0</v>
      </c>
      <c r="E47" s="196">
        <v>0</v>
      </c>
      <c r="F47" s="196">
        <v>0</v>
      </c>
      <c r="G47" s="196">
        <v>0</v>
      </c>
      <c r="H47" s="197">
        <v>148431.2</v>
      </c>
      <c r="J47" s="54"/>
      <c r="K47" s="62"/>
      <c r="L47" s="62"/>
      <c r="M47" s="62"/>
      <c r="N47" s="62"/>
      <c r="O47" s="35"/>
      <c r="P47" s="58"/>
      <c r="Q47" s="81"/>
      <c r="R47" s="2"/>
      <c r="S47" s="2"/>
    </row>
    <row r="48" spans="1:19" ht="12.75">
      <c r="A48" s="3">
        <f t="shared" si="3"/>
        <v>33</v>
      </c>
      <c r="B48" s="164" t="s">
        <v>234</v>
      </c>
      <c r="C48" s="196">
        <v>3225.31</v>
      </c>
      <c r="D48" s="196">
        <v>0</v>
      </c>
      <c r="E48" s="196">
        <v>3215.5</v>
      </c>
      <c r="F48" s="196">
        <v>3191.5</v>
      </c>
      <c r="G48" s="196">
        <v>137558.25</v>
      </c>
      <c r="H48" s="197">
        <v>147190.56</v>
      </c>
      <c r="J48" s="54"/>
      <c r="K48" s="62"/>
      <c r="L48" s="62"/>
      <c r="M48" s="62"/>
      <c r="N48" s="62"/>
      <c r="O48" s="35"/>
      <c r="P48" s="58"/>
      <c r="Q48" s="81"/>
      <c r="R48" s="2"/>
      <c r="S48" s="2"/>
    </row>
    <row r="49" spans="1:19" ht="12.75">
      <c r="A49" s="3">
        <f t="shared" si="3"/>
        <v>34</v>
      </c>
      <c r="B49" s="164" t="s">
        <v>235</v>
      </c>
      <c r="C49" s="196">
        <v>3225.31</v>
      </c>
      <c r="D49" s="196">
        <v>3215.5</v>
      </c>
      <c r="E49" s="196">
        <v>3215.5</v>
      </c>
      <c r="F49" s="196">
        <v>3191.5</v>
      </c>
      <c r="G49" s="196">
        <v>122897.56</v>
      </c>
      <c r="H49" s="197">
        <v>135745.37</v>
      </c>
      <c r="J49" s="54"/>
      <c r="K49" s="62"/>
      <c r="L49" s="62"/>
      <c r="M49" s="62"/>
      <c r="N49" s="62"/>
      <c r="O49" s="35"/>
      <c r="P49" s="58"/>
      <c r="Q49" s="81"/>
      <c r="R49" s="2"/>
      <c r="S49" s="2"/>
    </row>
    <row r="50" spans="1:19" ht="12.75">
      <c r="A50" s="3">
        <f t="shared" si="3"/>
        <v>35</v>
      </c>
      <c r="B50" s="164" t="s">
        <v>236</v>
      </c>
      <c r="C50" s="196">
        <v>6450.63</v>
      </c>
      <c r="D50" s="196">
        <v>6431</v>
      </c>
      <c r="E50" s="196">
        <v>6431</v>
      </c>
      <c r="F50" s="196">
        <v>6383</v>
      </c>
      <c r="G50" s="196">
        <v>107096.08</v>
      </c>
      <c r="H50" s="197">
        <v>132791.71</v>
      </c>
      <c r="J50" s="54"/>
      <c r="K50" s="62"/>
      <c r="L50" s="62"/>
      <c r="M50" s="62"/>
      <c r="N50" s="62"/>
      <c r="O50" s="35"/>
      <c r="P50" s="58"/>
      <c r="Q50" s="81"/>
      <c r="R50" s="2"/>
      <c r="S50" s="2"/>
    </row>
    <row r="51" spans="1:19" ht="12.75">
      <c r="A51" s="3">
        <f t="shared" si="3"/>
        <v>36</v>
      </c>
      <c r="B51" s="164" t="s">
        <v>237</v>
      </c>
      <c r="C51" s="196">
        <v>51605.04</v>
      </c>
      <c r="D51" s="196">
        <v>51448</v>
      </c>
      <c r="E51" s="196">
        <v>22964.81</v>
      </c>
      <c r="F51" s="196">
        <v>0</v>
      </c>
      <c r="G51" s="196">
        <v>0</v>
      </c>
      <c r="H51" s="197">
        <v>126017.85</v>
      </c>
      <c r="J51" s="54"/>
      <c r="K51" s="62"/>
      <c r="L51" s="62"/>
      <c r="M51" s="62"/>
      <c r="N51" s="62"/>
      <c r="O51" s="35"/>
      <c r="P51" s="58"/>
      <c r="Q51" s="50"/>
      <c r="R51" s="2"/>
      <c r="S51" s="2"/>
    </row>
    <row r="52" spans="1:19" ht="12.75">
      <c r="A52" s="3">
        <f t="shared" si="3"/>
        <v>37</v>
      </c>
      <c r="B52" s="164" t="s">
        <v>238</v>
      </c>
      <c r="C52" s="196">
        <v>64506.3</v>
      </c>
      <c r="D52" s="196">
        <v>61381.84</v>
      </c>
      <c r="E52" s="196">
        <v>0</v>
      </c>
      <c r="F52" s="196">
        <v>0</v>
      </c>
      <c r="G52" s="196">
        <v>0</v>
      </c>
      <c r="H52" s="197">
        <v>125888.14</v>
      </c>
      <c r="J52" s="54"/>
      <c r="K52" s="62"/>
      <c r="L52" s="62"/>
      <c r="M52" s="62"/>
      <c r="N52" s="62"/>
      <c r="O52" s="35"/>
      <c r="P52" s="58"/>
      <c r="Q52" s="81"/>
      <c r="R52" s="2"/>
      <c r="S52" s="2"/>
    </row>
    <row r="53" spans="1:19" ht="12.75">
      <c r="A53" s="3">
        <f t="shared" si="3"/>
        <v>38</v>
      </c>
      <c r="B53" s="164" t="s">
        <v>239</v>
      </c>
      <c r="C53" s="196">
        <v>96759.45</v>
      </c>
      <c r="D53" s="196">
        <v>23489</v>
      </c>
      <c r="E53" s="196">
        <v>0</v>
      </c>
      <c r="F53" s="196">
        <v>0</v>
      </c>
      <c r="G53" s="196">
        <v>0</v>
      </c>
      <c r="H53" s="197">
        <v>120248.45</v>
      </c>
      <c r="J53" s="54"/>
      <c r="K53" s="62"/>
      <c r="L53" s="62"/>
      <c r="M53" s="62"/>
      <c r="N53" s="62"/>
      <c r="O53" s="35"/>
      <c r="P53" s="58"/>
      <c r="Q53" s="81"/>
      <c r="R53" s="2"/>
      <c r="S53" s="2"/>
    </row>
    <row r="54" spans="1:19" ht="12.75">
      <c r="A54" s="3">
        <f t="shared" si="3"/>
        <v>39</v>
      </c>
      <c r="B54" s="164" t="s">
        <v>240</v>
      </c>
      <c r="C54" s="196">
        <v>80632.88</v>
      </c>
      <c r="D54" s="196">
        <v>27949.53</v>
      </c>
      <c r="E54" s="196">
        <v>0</v>
      </c>
      <c r="F54" s="196">
        <v>0</v>
      </c>
      <c r="G54" s="196">
        <v>0</v>
      </c>
      <c r="H54" s="197">
        <v>108582.41</v>
      </c>
      <c r="J54" s="54"/>
      <c r="K54" s="62"/>
      <c r="L54" s="62"/>
      <c r="M54" s="62"/>
      <c r="N54" s="62"/>
      <c r="O54" s="35"/>
      <c r="P54" s="58"/>
      <c r="Q54" s="81"/>
      <c r="R54" s="2"/>
      <c r="S54" s="2"/>
    </row>
    <row r="55" spans="1:19" ht="12.75">
      <c r="A55" s="3">
        <f t="shared" si="3"/>
        <v>40</v>
      </c>
      <c r="B55" s="164" t="s">
        <v>241</v>
      </c>
      <c r="C55" s="196">
        <v>0</v>
      </c>
      <c r="D55" s="196">
        <v>3215.5</v>
      </c>
      <c r="E55" s="196">
        <v>64138.12</v>
      </c>
      <c r="F55" s="196">
        <v>12184.52</v>
      </c>
      <c r="G55" s="196">
        <v>26411.25</v>
      </c>
      <c r="H55" s="197">
        <v>105949.39</v>
      </c>
      <c r="J55" s="54"/>
      <c r="K55" s="62"/>
      <c r="L55" s="62"/>
      <c r="M55" s="62"/>
      <c r="N55" s="62"/>
      <c r="O55" s="35"/>
      <c r="P55" s="58"/>
      <c r="Q55" s="81"/>
      <c r="R55" s="2"/>
      <c r="S55" s="2"/>
    </row>
    <row r="56" spans="1:19" ht="12.75">
      <c r="A56" s="3">
        <f t="shared" si="3"/>
        <v>41</v>
      </c>
      <c r="B56" s="164" t="s">
        <v>242</v>
      </c>
      <c r="C56" s="196">
        <v>3225.31</v>
      </c>
      <c r="D56" s="196">
        <v>3215.5</v>
      </c>
      <c r="E56" s="196">
        <v>3215.5</v>
      </c>
      <c r="F56" s="196">
        <v>3191.5</v>
      </c>
      <c r="G56" s="196">
        <v>79581</v>
      </c>
      <c r="H56" s="197">
        <v>92428.81</v>
      </c>
      <c r="J56" s="54"/>
      <c r="K56" s="62"/>
      <c r="L56" s="62"/>
      <c r="M56" s="62"/>
      <c r="N56" s="62"/>
      <c r="O56" s="35"/>
      <c r="P56" s="58"/>
      <c r="Q56" s="81"/>
      <c r="R56" s="2"/>
      <c r="S56" s="2"/>
    </row>
    <row r="57" spans="1:19" ht="12.75">
      <c r="A57" s="3">
        <f t="shared" si="3"/>
        <v>42</v>
      </c>
      <c r="B57" s="164" t="s">
        <v>243</v>
      </c>
      <c r="C57" s="196">
        <v>6450.63</v>
      </c>
      <c r="D57" s="196">
        <v>6431</v>
      </c>
      <c r="E57" s="196">
        <v>12862</v>
      </c>
      <c r="F57" s="196">
        <v>12766</v>
      </c>
      <c r="G57" s="196">
        <v>43885.02</v>
      </c>
      <c r="H57" s="197">
        <v>82394.65</v>
      </c>
      <c r="J57" s="54"/>
      <c r="K57" s="62"/>
      <c r="L57" s="62"/>
      <c r="M57" s="62"/>
      <c r="N57" s="62"/>
      <c r="O57" s="35"/>
      <c r="P57" s="58"/>
      <c r="Q57" s="81"/>
      <c r="R57" s="2"/>
      <c r="S57" s="2"/>
    </row>
    <row r="58" spans="1:19" ht="12.75">
      <c r="A58" s="3">
        <f t="shared" si="3"/>
        <v>43</v>
      </c>
      <c r="B58" s="164" t="s">
        <v>244</v>
      </c>
      <c r="C58" s="196">
        <v>0</v>
      </c>
      <c r="D58" s="196">
        <v>0</v>
      </c>
      <c r="E58" s="196">
        <v>3215.5</v>
      </c>
      <c r="F58" s="196">
        <v>74407</v>
      </c>
      <c r="G58" s="196">
        <v>0</v>
      </c>
      <c r="H58" s="197">
        <v>77622.5</v>
      </c>
      <c r="J58" s="54"/>
      <c r="K58" s="62"/>
      <c r="L58" s="62"/>
      <c r="M58" s="62"/>
      <c r="N58" s="62"/>
      <c r="O58" s="35"/>
      <c r="P58" s="58"/>
      <c r="Q58" s="81"/>
      <c r="R58" s="2"/>
      <c r="S58" s="2"/>
    </row>
    <row r="59" spans="1:19" ht="12.75">
      <c r="A59" s="3">
        <f t="shared" si="3"/>
        <v>44</v>
      </c>
      <c r="B59" s="164" t="s">
        <v>245</v>
      </c>
      <c r="C59" s="196">
        <v>53539.43</v>
      </c>
      <c r="D59" s="196">
        <v>0</v>
      </c>
      <c r="E59" s="196">
        <v>0</v>
      </c>
      <c r="F59" s="196">
        <v>0</v>
      </c>
      <c r="G59" s="196">
        <v>0</v>
      </c>
      <c r="H59" s="197">
        <v>53539.43</v>
      </c>
      <c r="J59" s="54"/>
      <c r="K59" s="62"/>
      <c r="L59" s="62"/>
      <c r="M59" s="62"/>
      <c r="N59" s="62"/>
      <c r="O59" s="35"/>
      <c r="P59" s="58"/>
      <c r="Q59" s="81"/>
      <c r="R59" s="2"/>
      <c r="S59" s="2"/>
    </row>
    <row r="60" spans="1:19" ht="12.75">
      <c r="A60" s="3">
        <f t="shared" si="3"/>
        <v>45</v>
      </c>
      <c r="B60" s="164" t="s">
        <v>246</v>
      </c>
      <c r="C60" s="196">
        <v>45154.41</v>
      </c>
      <c r="D60" s="196">
        <v>0</v>
      </c>
      <c r="E60" s="196">
        <v>0</v>
      </c>
      <c r="F60" s="196">
        <v>0</v>
      </c>
      <c r="G60" s="196">
        <v>0</v>
      </c>
      <c r="H60" s="197">
        <v>45154.41</v>
      </c>
      <c r="J60" s="54"/>
      <c r="K60" s="62"/>
      <c r="L60" s="62"/>
      <c r="M60" s="62"/>
      <c r="N60" s="62"/>
      <c r="O60" s="35"/>
      <c r="P60" s="58"/>
      <c r="Q60" s="81"/>
      <c r="R60" s="2"/>
      <c r="S60" s="2"/>
    </row>
    <row r="61" spans="1:19" ht="12.75">
      <c r="A61" s="3">
        <f t="shared" si="3"/>
        <v>46</v>
      </c>
      <c r="B61" s="164" t="s">
        <v>247</v>
      </c>
      <c r="C61" s="196">
        <v>3225.31</v>
      </c>
      <c r="D61" s="196">
        <v>3215.5</v>
      </c>
      <c r="E61" s="196">
        <v>3215.5</v>
      </c>
      <c r="F61" s="196">
        <v>3191.5</v>
      </c>
      <c r="G61" s="196">
        <v>31915</v>
      </c>
      <c r="H61" s="197">
        <v>44762.81</v>
      </c>
      <c r="J61" s="54"/>
      <c r="K61" s="62"/>
      <c r="L61" s="62"/>
      <c r="M61" s="62"/>
      <c r="N61" s="62"/>
      <c r="O61" s="35"/>
      <c r="P61" s="58"/>
      <c r="Q61" s="81"/>
      <c r="R61" s="2"/>
      <c r="S61" s="2"/>
    </row>
    <row r="62" spans="1:19" ht="12.75">
      <c r="A62" s="3">
        <f t="shared" si="3"/>
        <v>47</v>
      </c>
      <c r="B62" s="164" t="s">
        <v>248</v>
      </c>
      <c r="C62" s="196">
        <v>41265.7</v>
      </c>
      <c r="D62" s="196">
        <v>0</v>
      </c>
      <c r="E62" s="196">
        <v>0</v>
      </c>
      <c r="F62" s="196">
        <v>0</v>
      </c>
      <c r="G62" s="196">
        <v>0</v>
      </c>
      <c r="H62" s="197">
        <v>41265.7</v>
      </c>
      <c r="J62" s="54"/>
      <c r="K62" s="62"/>
      <c r="L62" s="62"/>
      <c r="M62" s="62"/>
      <c r="N62" s="62"/>
      <c r="O62" s="35"/>
      <c r="P62" s="58"/>
      <c r="Q62" s="81"/>
      <c r="R62" s="2"/>
      <c r="S62" s="2"/>
    </row>
    <row r="63" spans="1:19" ht="12.75">
      <c r="A63" s="3">
        <f t="shared" si="3"/>
        <v>48</v>
      </c>
      <c r="B63" s="164" t="s">
        <v>249</v>
      </c>
      <c r="C63" s="196">
        <v>0</v>
      </c>
      <c r="D63" s="196">
        <v>0</v>
      </c>
      <c r="E63" s="196">
        <v>0</v>
      </c>
      <c r="F63" s="196">
        <v>0</v>
      </c>
      <c r="G63" s="196">
        <v>31915</v>
      </c>
      <c r="H63" s="197">
        <v>31915</v>
      </c>
      <c r="J63" s="54"/>
      <c r="K63" s="62"/>
      <c r="L63" s="62"/>
      <c r="M63" s="62"/>
      <c r="N63" s="62"/>
      <c r="O63" s="35"/>
      <c r="P63" s="58"/>
      <c r="Q63" s="81"/>
      <c r="R63" s="2"/>
      <c r="S63" s="2"/>
    </row>
    <row r="64" spans="1:19" ht="12.75">
      <c r="A64" s="3">
        <f t="shared" si="3"/>
        <v>49</v>
      </c>
      <c r="B64" s="164" t="s">
        <v>250</v>
      </c>
      <c r="C64" s="196">
        <v>9675.95</v>
      </c>
      <c r="D64" s="196">
        <v>9646.5</v>
      </c>
      <c r="E64" s="196">
        <v>9305.34</v>
      </c>
      <c r="F64" s="196">
        <v>0</v>
      </c>
      <c r="G64" s="196">
        <v>0</v>
      </c>
      <c r="H64" s="197">
        <v>28627.79</v>
      </c>
      <c r="J64" s="54"/>
      <c r="K64" s="62"/>
      <c r="L64" s="62"/>
      <c r="M64" s="62"/>
      <c r="N64" s="62"/>
      <c r="O64" s="35"/>
      <c r="P64" s="58"/>
      <c r="Q64" s="81"/>
      <c r="R64" s="2"/>
      <c r="S64" s="2"/>
    </row>
    <row r="65" spans="1:19" ht="12.75">
      <c r="A65" s="3">
        <f t="shared" si="3"/>
        <v>50</v>
      </c>
      <c r="B65" s="164" t="s">
        <v>251</v>
      </c>
      <c r="C65" s="196">
        <v>25293.68</v>
      </c>
      <c r="D65" s="196">
        <v>0</v>
      </c>
      <c r="E65" s="196">
        <v>0</v>
      </c>
      <c r="F65" s="196">
        <v>0</v>
      </c>
      <c r="G65" s="196">
        <v>0</v>
      </c>
      <c r="H65" s="197">
        <v>25293.68</v>
      </c>
      <c r="J65" s="54"/>
      <c r="K65" s="62"/>
      <c r="L65" s="62"/>
      <c r="M65" s="62"/>
      <c r="N65" s="62"/>
      <c r="O65" s="35"/>
      <c r="P65" s="58"/>
      <c r="Q65" s="81"/>
      <c r="R65" s="2"/>
      <c r="S65" s="2"/>
    </row>
    <row r="66" spans="1:19" ht="12.75">
      <c r="A66" s="3">
        <f t="shared" si="3"/>
        <v>51</v>
      </c>
      <c r="B66" s="164" t="s">
        <v>252</v>
      </c>
      <c r="C66" s="196">
        <v>12901.26</v>
      </c>
      <c r="D66" s="196">
        <v>5880</v>
      </c>
      <c r="E66" s="196">
        <v>0</v>
      </c>
      <c r="F66" s="196">
        <v>0</v>
      </c>
      <c r="G66" s="196">
        <v>0</v>
      </c>
      <c r="H66" s="197">
        <v>18781.26</v>
      </c>
      <c r="J66" s="54"/>
      <c r="K66" s="62"/>
      <c r="L66" s="62"/>
      <c r="M66" s="62"/>
      <c r="N66" s="62"/>
      <c r="O66" s="35"/>
      <c r="P66" s="58"/>
      <c r="Q66" s="81"/>
      <c r="R66" s="2"/>
      <c r="S66" s="2"/>
    </row>
    <row r="67" spans="1:19" ht="12.75">
      <c r="A67" s="3">
        <f t="shared" si="3"/>
        <v>52</v>
      </c>
      <c r="B67" s="164" t="s">
        <v>253</v>
      </c>
      <c r="C67" s="196">
        <v>0</v>
      </c>
      <c r="D67" s="196">
        <v>12862</v>
      </c>
      <c r="E67" s="196">
        <v>1974.34</v>
      </c>
      <c r="F67" s="196">
        <v>0</v>
      </c>
      <c r="G67" s="196">
        <v>0</v>
      </c>
      <c r="H67" s="197">
        <v>14836.34</v>
      </c>
      <c r="J67" s="54"/>
      <c r="K67" s="62"/>
      <c r="L67" s="62"/>
      <c r="M67" s="62"/>
      <c r="N67" s="62"/>
      <c r="O67" s="35"/>
      <c r="P67" s="58"/>
      <c r="Q67" s="81"/>
      <c r="R67" s="2"/>
      <c r="S67" s="2"/>
    </row>
    <row r="68" spans="1:19" ht="12.75">
      <c r="A68" s="3">
        <f t="shared" si="3"/>
        <v>53</v>
      </c>
      <c r="B68" s="164" t="s">
        <v>254</v>
      </c>
      <c r="C68" s="196">
        <v>3225.31</v>
      </c>
      <c r="D68" s="196">
        <v>3215.5</v>
      </c>
      <c r="E68" s="196">
        <v>3215.5</v>
      </c>
      <c r="F68" s="196">
        <v>0</v>
      </c>
      <c r="G68" s="196">
        <v>0</v>
      </c>
      <c r="H68" s="197">
        <v>9656.31</v>
      </c>
      <c r="J68" s="54"/>
      <c r="K68" s="62"/>
      <c r="L68" s="62"/>
      <c r="M68" s="62"/>
      <c r="N68" s="62"/>
      <c r="O68" s="35"/>
      <c r="P68" s="58"/>
      <c r="Q68" s="81"/>
      <c r="R68" s="2"/>
      <c r="S68" s="2"/>
    </row>
    <row r="69" spans="1:19" ht="12.75">
      <c r="A69" s="3">
        <f t="shared" si="3"/>
        <v>54</v>
      </c>
      <c r="B69" s="164" t="s">
        <v>255</v>
      </c>
      <c r="C69" s="196">
        <v>3225.31</v>
      </c>
      <c r="D69" s="196">
        <v>3215.5</v>
      </c>
      <c r="E69" s="196">
        <v>3215.5</v>
      </c>
      <c r="F69" s="196">
        <v>0</v>
      </c>
      <c r="G69" s="196">
        <v>0</v>
      </c>
      <c r="H69" s="197">
        <v>9656.31</v>
      </c>
      <c r="J69" s="54"/>
      <c r="K69" s="62"/>
      <c r="L69" s="62"/>
      <c r="M69" s="62"/>
      <c r="N69" s="62"/>
      <c r="O69" s="35"/>
      <c r="P69" s="58"/>
      <c r="Q69" s="81"/>
      <c r="R69" s="2"/>
      <c r="S69" s="2"/>
    </row>
    <row r="70" spans="1:19" ht="12.75">
      <c r="A70" s="3">
        <f t="shared" si="3"/>
        <v>55</v>
      </c>
      <c r="B70" s="164" t="s">
        <v>256</v>
      </c>
      <c r="C70" s="196">
        <v>3225.31</v>
      </c>
      <c r="D70" s="202">
        <v>803.88</v>
      </c>
      <c r="E70" s="196">
        <v>0</v>
      </c>
      <c r="F70" s="196">
        <v>0</v>
      </c>
      <c r="G70" s="196">
        <v>0</v>
      </c>
      <c r="H70" s="197">
        <v>4029.19</v>
      </c>
      <c r="J70" s="54"/>
      <c r="K70" s="62"/>
      <c r="L70" s="62"/>
      <c r="M70" s="62"/>
      <c r="N70" s="62"/>
      <c r="O70" s="35"/>
      <c r="P70" s="58"/>
      <c r="Q70" s="81"/>
      <c r="R70" s="2"/>
      <c r="S70" s="2"/>
    </row>
    <row r="71" spans="1:19" ht="12.75">
      <c r="A71" s="3">
        <f t="shared" si="3"/>
        <v>56</v>
      </c>
      <c r="B71" s="164" t="s">
        <v>257</v>
      </c>
      <c r="C71" s="196">
        <v>3225.31</v>
      </c>
      <c r="D71" s="196">
        <v>61.94</v>
      </c>
      <c r="E71" s="196">
        <v>0</v>
      </c>
      <c r="F71" s="196">
        <v>0</v>
      </c>
      <c r="G71" s="196">
        <v>0</v>
      </c>
      <c r="H71" s="197">
        <v>3287.25</v>
      </c>
      <c r="J71" s="54"/>
      <c r="K71" s="62"/>
      <c r="L71" s="62"/>
      <c r="M71" s="62"/>
      <c r="N71" s="62"/>
      <c r="O71" s="35"/>
      <c r="P71" s="58"/>
      <c r="Q71" s="81"/>
      <c r="R71" s="2"/>
      <c r="S71" s="2"/>
    </row>
    <row r="72" spans="1:19" ht="12.75">
      <c r="A72" s="3">
        <f t="shared" si="3"/>
        <v>57</v>
      </c>
      <c r="B72" s="164" t="s">
        <v>258</v>
      </c>
      <c r="C72" s="196">
        <v>1770.77</v>
      </c>
      <c r="D72" s="196">
        <v>0</v>
      </c>
      <c r="E72" s="196">
        <v>0</v>
      </c>
      <c r="F72" s="196">
        <v>0</v>
      </c>
      <c r="G72" s="196">
        <v>0</v>
      </c>
      <c r="H72" s="197">
        <v>1770.77</v>
      </c>
      <c r="J72" s="54"/>
      <c r="K72" s="62"/>
      <c r="L72" s="62"/>
      <c r="M72" s="62"/>
      <c r="N72" s="62"/>
      <c r="O72" s="35"/>
      <c r="P72" s="58"/>
      <c r="Q72" s="81"/>
      <c r="R72" s="2"/>
      <c r="S72" s="2"/>
    </row>
    <row r="73" spans="1:19" ht="12.75">
      <c r="A73" s="3">
        <f t="shared" si="3"/>
        <v>58</v>
      </c>
      <c r="B73" s="164" t="s">
        <v>259</v>
      </c>
      <c r="C73" s="196">
        <v>106.5</v>
      </c>
      <c r="D73" s="196">
        <v>0</v>
      </c>
      <c r="E73" s="196">
        <v>0</v>
      </c>
      <c r="F73" s="196">
        <v>0</v>
      </c>
      <c r="G73" s="196">
        <v>0</v>
      </c>
      <c r="H73" s="197">
        <v>106.5</v>
      </c>
      <c r="J73" s="54"/>
      <c r="K73" s="62"/>
      <c r="L73" s="62"/>
      <c r="M73" s="62"/>
      <c r="N73" s="62"/>
      <c r="O73" s="35"/>
      <c r="P73" s="58"/>
      <c r="Q73" s="81"/>
      <c r="R73" s="2"/>
      <c r="S73" s="2"/>
    </row>
    <row r="74" spans="1:19" ht="12.75">
      <c r="A74" s="3"/>
      <c r="B74" s="164"/>
      <c r="C74" s="196"/>
      <c r="D74" s="196"/>
      <c r="E74" s="196"/>
      <c r="F74" s="196"/>
      <c r="G74" s="36"/>
      <c r="H74" s="197"/>
      <c r="J74" s="54"/>
      <c r="K74" s="62"/>
      <c r="L74" s="123"/>
      <c r="M74" s="62"/>
      <c r="N74" s="62"/>
      <c r="O74" s="35"/>
      <c r="P74" s="58"/>
      <c r="Q74" s="81"/>
      <c r="R74" s="2"/>
      <c r="S74" s="2"/>
    </row>
    <row r="75" spans="1:19" ht="12.75">
      <c r="A75" s="3"/>
      <c r="B75" s="60"/>
      <c r="C75" s="196"/>
      <c r="D75" s="196"/>
      <c r="E75" s="196"/>
      <c r="F75" s="196"/>
      <c r="G75" s="36"/>
      <c r="H75" s="39"/>
      <c r="J75" s="54"/>
      <c r="K75" s="62"/>
      <c r="L75" s="62"/>
      <c r="M75" s="62"/>
      <c r="N75" s="62"/>
      <c r="O75" s="35"/>
      <c r="P75" s="58"/>
      <c r="Q75" s="81"/>
      <c r="R75" s="2"/>
      <c r="S75" s="2"/>
    </row>
    <row r="76" spans="1:19" ht="12.75">
      <c r="A76" s="3"/>
      <c r="B76" s="60"/>
      <c r="C76" s="196"/>
      <c r="D76" s="196"/>
      <c r="E76" s="196"/>
      <c r="F76" s="196"/>
      <c r="G76" s="36"/>
      <c r="H76" s="36"/>
      <c r="J76" s="54"/>
      <c r="K76" s="62"/>
      <c r="L76" s="62"/>
      <c r="M76" s="62"/>
      <c r="N76" s="62"/>
      <c r="O76" s="35"/>
      <c r="P76" s="58"/>
      <c r="Q76" s="81"/>
      <c r="R76" s="2"/>
      <c r="S76" s="2"/>
    </row>
    <row r="77" spans="1:19" ht="12.75">
      <c r="A77" s="3"/>
      <c r="B77" s="60"/>
      <c r="C77" s="196"/>
      <c r="D77" s="202"/>
      <c r="E77" s="196"/>
      <c r="F77" s="196"/>
      <c r="G77" s="36"/>
      <c r="H77" s="36"/>
      <c r="J77" s="54"/>
      <c r="K77" s="62"/>
      <c r="L77" s="123"/>
      <c r="M77" s="62"/>
      <c r="N77" s="62"/>
      <c r="O77" s="35"/>
      <c r="P77" s="58"/>
      <c r="Q77" s="81"/>
      <c r="R77" s="2"/>
      <c r="S77" s="2"/>
    </row>
    <row r="78" spans="1:19" ht="12.75">
      <c r="A78" s="3"/>
      <c r="B78" s="60"/>
      <c r="C78" s="196"/>
      <c r="D78" s="196"/>
      <c r="E78" s="196"/>
      <c r="F78" s="196"/>
      <c r="G78" s="36"/>
      <c r="H78" s="36"/>
      <c r="J78" s="54"/>
      <c r="K78" s="62"/>
      <c r="L78" s="62"/>
      <c r="M78" s="62"/>
      <c r="N78" s="62"/>
      <c r="O78" s="35"/>
      <c r="P78" s="58"/>
      <c r="Q78" s="81"/>
      <c r="R78" s="2"/>
      <c r="S78" s="2"/>
    </row>
    <row r="79" spans="1:19" ht="12.75">
      <c r="A79" s="3"/>
      <c r="B79" s="60"/>
      <c r="C79" s="196"/>
      <c r="D79" s="196"/>
      <c r="E79" s="196"/>
      <c r="F79" s="196"/>
      <c r="G79" s="36"/>
      <c r="H79" s="36"/>
      <c r="J79" s="54"/>
      <c r="K79" s="62"/>
      <c r="L79" s="62"/>
      <c r="M79" s="62"/>
      <c r="N79" s="62"/>
      <c r="O79" s="35"/>
      <c r="P79" s="58"/>
      <c r="Q79" s="81"/>
      <c r="R79" s="2"/>
      <c r="S79" s="2"/>
    </row>
    <row r="80" spans="1:19" ht="12.75">
      <c r="A80" s="3"/>
      <c r="B80" s="60"/>
      <c r="C80" s="196"/>
      <c r="D80" s="196"/>
      <c r="E80" s="196"/>
      <c r="F80" s="196"/>
      <c r="G80" s="36"/>
      <c r="H80" s="36"/>
      <c r="J80" s="54"/>
      <c r="K80" s="62"/>
      <c r="L80" s="62"/>
      <c r="M80" s="62"/>
      <c r="N80" s="62"/>
      <c r="O80" s="35"/>
      <c r="P80" s="58"/>
      <c r="Q80" s="81"/>
      <c r="R80" s="2"/>
      <c r="S80" s="2"/>
    </row>
    <row r="81" spans="1:19" ht="12.75">
      <c r="A81" s="3"/>
      <c r="B81" s="60"/>
      <c r="C81" s="196"/>
      <c r="D81" s="196"/>
      <c r="E81" s="196"/>
      <c r="F81" s="196"/>
      <c r="G81" s="36"/>
      <c r="H81" s="36"/>
      <c r="J81" s="54"/>
      <c r="K81" s="62"/>
      <c r="L81" s="62"/>
      <c r="M81" s="62"/>
      <c r="N81" s="62"/>
      <c r="O81" s="35"/>
      <c r="P81" s="58"/>
      <c r="Q81" s="81"/>
      <c r="R81" s="2"/>
      <c r="S81" s="2"/>
    </row>
    <row r="82" spans="1:19" ht="12.75">
      <c r="A82" s="3"/>
      <c r="B82" s="60"/>
      <c r="C82" s="196"/>
      <c r="D82" s="197"/>
      <c r="E82" s="197"/>
      <c r="F82" s="196"/>
      <c r="G82" s="36"/>
      <c r="H82" s="36"/>
      <c r="J82" s="54"/>
      <c r="K82" s="62"/>
      <c r="L82" s="62"/>
      <c r="M82" s="62"/>
      <c r="N82" s="62"/>
      <c r="O82" s="35"/>
      <c r="P82" s="58"/>
      <c r="Q82" s="81"/>
      <c r="R82" s="2"/>
      <c r="S82" s="2"/>
    </row>
    <row r="83" spans="1:19" ht="12.75">
      <c r="A83" s="3"/>
      <c r="B83" s="60"/>
      <c r="C83" s="196"/>
      <c r="D83" s="197"/>
      <c r="E83" s="196"/>
      <c r="F83" s="196"/>
      <c r="G83" s="36"/>
      <c r="H83" s="39"/>
      <c r="J83" s="114"/>
      <c r="K83" s="115"/>
      <c r="L83" s="115"/>
      <c r="M83" s="115"/>
      <c r="N83" s="115"/>
      <c r="O83" s="81"/>
      <c r="P83" s="81"/>
      <c r="Q83" s="81"/>
      <c r="R83" s="2"/>
      <c r="S83" s="2"/>
    </row>
    <row r="84" spans="1:8" s="13" customFormat="1" ht="19.5" customHeight="1">
      <c r="A84" s="12"/>
      <c r="B84" s="165" t="s">
        <v>219</v>
      </c>
      <c r="C84" s="38">
        <f aca="true" t="shared" si="4" ref="C84:H84">SUM(C43:C83)</f>
        <v>699374.1400000004</v>
      </c>
      <c r="D84" s="38">
        <f t="shared" si="4"/>
        <v>254617.19</v>
      </c>
      <c r="E84" s="38">
        <f t="shared" si="4"/>
        <v>169078.16</v>
      </c>
      <c r="F84" s="38">
        <f t="shared" si="4"/>
        <v>203867.62</v>
      </c>
      <c r="G84" s="38">
        <f t="shared" si="4"/>
        <v>1182559.6</v>
      </c>
      <c r="H84" s="101">
        <f t="shared" si="4"/>
        <v>2509496.7100000004</v>
      </c>
    </row>
    <row r="85" spans="1:8" ht="12.75">
      <c r="A85" s="3"/>
      <c r="B85" s="3"/>
      <c r="C85" s="37"/>
      <c r="D85" s="40"/>
      <c r="E85" s="37"/>
      <c r="F85" s="37"/>
      <c r="G85" s="40"/>
      <c r="H85" s="40"/>
    </row>
    <row r="86" spans="1:8" s="13" customFormat="1" ht="15">
      <c r="A86" s="12"/>
      <c r="B86" s="29"/>
      <c r="C86" s="41"/>
      <c r="D86" s="41"/>
      <c r="E86" s="41"/>
      <c r="F86" s="41"/>
      <c r="G86" s="42"/>
      <c r="H86" s="120"/>
    </row>
    <row r="87" spans="1:8" s="13" customFormat="1" ht="15.75">
      <c r="A87" s="17"/>
      <c r="B87" s="184" t="s">
        <v>209</v>
      </c>
      <c r="C87" s="43">
        <f aca="true" t="shared" si="5" ref="C87:H87">+C21+C41+C84</f>
        <v>14496543.810000004</v>
      </c>
      <c r="D87" s="43">
        <f t="shared" si="5"/>
        <v>13330430.879999999</v>
      </c>
      <c r="E87" s="43">
        <f t="shared" si="5"/>
        <v>4497130.66</v>
      </c>
      <c r="F87" s="43">
        <f t="shared" si="5"/>
        <v>3980477.62</v>
      </c>
      <c r="G87" s="43">
        <f t="shared" si="5"/>
        <v>25690707.880000003</v>
      </c>
      <c r="H87" s="44">
        <f t="shared" si="5"/>
        <v>61995290.85</v>
      </c>
    </row>
    <row r="88" s="13" customFormat="1" ht="15">
      <c r="G88" s="121"/>
    </row>
    <row r="90" ht="12.75">
      <c r="E90" s="47"/>
    </row>
    <row r="92" ht="12.75">
      <c r="G92" s="122"/>
    </row>
  </sheetData>
  <printOptions/>
  <pageMargins left="0.7480314960629921" right="0.7480314960629921" top="0.984251968503937" bottom="0.4724409448818898" header="0.5118110236220472" footer="0.4330708661417323"/>
  <pageSetup fitToHeight="4" horizontalDpi="600" verticalDpi="600" orientation="landscape" paperSize="9" scale="75" r:id="rId1"/>
  <headerFooter alignWithMargins="0">
    <oddHeader xml:space="preserve">&amp;R&amp;"宋体,常规"附录&amp;"Times New Roman,常规" C
 2&amp;"宋体,常规"页之&amp;"Times New Roman,常规"&amp;P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="75" zoomScaleNormal="75" workbookViewId="0" topLeftCell="A57">
      <selection activeCell="B82" sqref="B82"/>
    </sheetView>
  </sheetViews>
  <sheetFormatPr defaultColWidth="9.140625" defaultRowHeight="12.75"/>
  <cols>
    <col min="1" max="1" width="5.7109375" style="9" customWidth="1"/>
    <col min="2" max="2" width="36.140625" style="0" customWidth="1"/>
    <col min="3" max="3" width="25.28125" style="0" customWidth="1"/>
    <col min="4" max="4" width="14.00390625" style="0" bestFit="1" customWidth="1"/>
    <col min="6" max="7" width="14.140625" style="0" bestFit="1" customWidth="1"/>
  </cols>
  <sheetData>
    <row r="1" s="9" customFormat="1" ht="12.75">
      <c r="A1" s="34"/>
    </row>
    <row r="2" spans="1:2" s="9" customFormat="1" ht="15.75">
      <c r="A2" s="50"/>
      <c r="B2" s="18" t="s">
        <v>260</v>
      </c>
    </row>
    <row r="3" s="9" customFormat="1" ht="12.75">
      <c r="A3" s="50"/>
    </row>
    <row r="4" s="9" customFormat="1" ht="12.75">
      <c r="A4" s="51"/>
    </row>
    <row r="5" spans="1:3" s="9" customFormat="1" ht="15">
      <c r="A5" s="167" t="s">
        <v>199</v>
      </c>
      <c r="B5" s="166" t="s">
        <v>200</v>
      </c>
      <c r="C5" s="166" t="s">
        <v>220</v>
      </c>
    </row>
    <row r="6" spans="1:3" ht="15">
      <c r="A6" s="136"/>
      <c r="B6" s="32"/>
      <c r="C6" s="137"/>
    </row>
    <row r="7" spans="1:9" ht="13.5">
      <c r="A7" s="55">
        <v>1</v>
      </c>
      <c r="B7" s="168" t="s">
        <v>26</v>
      </c>
      <c r="C7" s="36">
        <v>29839.5</v>
      </c>
      <c r="D7" s="49"/>
      <c r="E7" s="54"/>
      <c r="F7" s="139"/>
      <c r="G7" s="62"/>
      <c r="H7" s="9"/>
      <c r="I7" s="47"/>
    </row>
    <row r="8" spans="1:9" ht="13.5">
      <c r="A8" s="55"/>
      <c r="B8" s="159"/>
      <c r="C8" s="36"/>
      <c r="D8" s="49"/>
      <c r="E8" s="54"/>
      <c r="F8" s="139"/>
      <c r="G8" s="62"/>
      <c r="I8" s="47"/>
    </row>
    <row r="9" spans="1:9" ht="13.5">
      <c r="A9" s="55">
        <f>A7+1</f>
        <v>2</v>
      </c>
      <c r="B9" s="169" t="s">
        <v>262</v>
      </c>
      <c r="C9" s="196">
        <v>601.76</v>
      </c>
      <c r="D9" s="49"/>
      <c r="E9" s="54"/>
      <c r="F9" s="142"/>
      <c r="G9" s="62"/>
      <c r="I9" s="47"/>
    </row>
    <row r="10" spans="1:9" ht="13.5">
      <c r="A10" s="55"/>
      <c r="B10" s="159"/>
      <c r="C10" s="36"/>
      <c r="D10" s="49"/>
      <c r="E10" s="54"/>
      <c r="F10" s="139"/>
      <c r="G10" s="62"/>
      <c r="I10" s="47"/>
    </row>
    <row r="11" spans="1:9" ht="13.5">
      <c r="A11" s="55">
        <f>+A9+1</f>
        <v>3</v>
      </c>
      <c r="B11" s="168" t="s">
        <v>29</v>
      </c>
      <c r="C11" s="36">
        <v>20070.1</v>
      </c>
      <c r="D11" s="49"/>
      <c r="F11" s="139"/>
      <c r="G11" s="62"/>
      <c r="I11" s="47"/>
    </row>
    <row r="12" spans="1:9" ht="13.5">
      <c r="A12" s="55"/>
      <c r="B12" s="159"/>
      <c r="C12" s="36"/>
      <c r="D12" s="49"/>
      <c r="E12" s="54"/>
      <c r="F12" s="139"/>
      <c r="G12" s="62"/>
      <c r="I12" s="47"/>
    </row>
    <row r="13" spans="1:9" ht="13.5">
      <c r="A13" s="55">
        <f>+A11+1</f>
        <v>4</v>
      </c>
      <c r="B13" s="168" t="s">
        <v>35</v>
      </c>
      <c r="C13" s="36">
        <v>30896</v>
      </c>
      <c r="D13" s="49"/>
      <c r="F13" s="139"/>
      <c r="G13" s="62"/>
      <c r="I13" s="47"/>
    </row>
    <row r="14" spans="1:9" ht="12.75">
      <c r="A14" s="72"/>
      <c r="B14" s="159"/>
      <c r="C14" s="3"/>
      <c r="D14" s="49"/>
      <c r="E14" s="54"/>
      <c r="F14" s="139"/>
      <c r="G14" s="62"/>
      <c r="I14" s="47"/>
    </row>
    <row r="15" spans="1:9" ht="13.5">
      <c r="A15" s="55">
        <f>+A13+1</f>
        <v>5</v>
      </c>
      <c r="B15" s="168" t="s">
        <v>36</v>
      </c>
      <c r="C15" s="196">
        <v>26232.43</v>
      </c>
      <c r="D15" s="49"/>
      <c r="E15" s="54"/>
      <c r="F15" s="139"/>
      <c r="G15" s="62"/>
      <c r="I15" s="47"/>
    </row>
    <row r="16" spans="1:9" ht="13.5">
      <c r="A16" s="55"/>
      <c r="B16" s="159"/>
      <c r="C16" s="36"/>
      <c r="D16" s="49"/>
      <c r="F16" s="139"/>
      <c r="G16" s="62"/>
      <c r="I16" s="47"/>
    </row>
    <row r="17" spans="1:9" ht="13.5">
      <c r="A17" s="55">
        <f>+A15+1</f>
        <v>6</v>
      </c>
      <c r="B17" s="168" t="s">
        <v>263</v>
      </c>
      <c r="C17" s="196">
        <v>456358.72</v>
      </c>
      <c r="D17" s="49"/>
      <c r="F17" s="139"/>
      <c r="G17" s="62"/>
      <c r="I17" s="47"/>
    </row>
    <row r="18" spans="1:9" ht="12.75">
      <c r="A18" s="72"/>
      <c r="B18" s="159"/>
      <c r="C18" s="3"/>
      <c r="D18" s="49"/>
      <c r="E18" s="54"/>
      <c r="F18" s="139"/>
      <c r="G18" s="62"/>
      <c r="I18" s="47"/>
    </row>
    <row r="19" spans="1:9" ht="13.5">
      <c r="A19" s="55">
        <f>+A17+1</f>
        <v>7</v>
      </c>
      <c r="B19" s="169" t="s">
        <v>264</v>
      </c>
      <c r="C19" s="196">
        <v>1260015</v>
      </c>
      <c r="D19" s="49"/>
      <c r="E19" s="54"/>
      <c r="F19" s="142"/>
      <c r="G19" s="62"/>
      <c r="I19" s="47"/>
    </row>
    <row r="20" spans="1:9" ht="12.75">
      <c r="A20" s="72"/>
      <c r="B20" s="159"/>
      <c r="C20" s="3"/>
      <c r="D20" s="49"/>
      <c r="E20" s="54"/>
      <c r="F20" s="139"/>
      <c r="G20" s="62"/>
      <c r="I20" s="47"/>
    </row>
    <row r="21" spans="1:9" ht="13.5">
      <c r="A21" s="55">
        <f>+A19+1</f>
        <v>8</v>
      </c>
      <c r="B21" s="204" t="s">
        <v>47</v>
      </c>
      <c r="C21" s="36">
        <v>140470.81</v>
      </c>
      <c r="D21" s="49"/>
      <c r="E21" s="54"/>
      <c r="F21" s="139"/>
      <c r="G21" s="62"/>
      <c r="I21" s="47"/>
    </row>
    <row r="22" spans="1:9" ht="13.5">
      <c r="A22" s="55"/>
      <c r="B22" s="204"/>
      <c r="C22" s="3"/>
      <c r="D22" s="49"/>
      <c r="E22" s="54"/>
      <c r="F22" s="139"/>
      <c r="G22" s="62"/>
      <c r="I22" s="47"/>
    </row>
    <row r="23" spans="1:9" ht="13.5">
      <c r="A23" s="55">
        <f>+A21+1</f>
        <v>9</v>
      </c>
      <c r="B23" s="168" t="s">
        <v>78</v>
      </c>
      <c r="C23" s="36">
        <v>2985.61</v>
      </c>
      <c r="D23" s="49"/>
      <c r="E23" s="54"/>
      <c r="F23" s="142"/>
      <c r="G23" s="62"/>
      <c r="I23" s="47"/>
    </row>
    <row r="24" spans="1:9" ht="13.5">
      <c r="A24" s="55"/>
      <c r="B24" s="159"/>
      <c r="C24" s="36"/>
      <c r="D24" s="49"/>
      <c r="E24" s="54"/>
      <c r="F24" s="139"/>
      <c r="G24" s="62"/>
      <c r="I24" s="47"/>
    </row>
    <row r="25" spans="1:9" ht="13.5">
      <c r="A25" s="55">
        <f>+A23+1</f>
        <v>10</v>
      </c>
      <c r="B25" s="169" t="s">
        <v>80</v>
      </c>
      <c r="C25" s="196">
        <v>47359.27</v>
      </c>
      <c r="D25" s="49"/>
      <c r="F25" s="139"/>
      <c r="G25" s="62"/>
      <c r="I25" s="47"/>
    </row>
    <row r="26" spans="1:9" ht="13.5">
      <c r="A26" s="55"/>
      <c r="B26" s="159"/>
      <c r="C26" s="36"/>
      <c r="D26" s="49"/>
      <c r="F26" s="139"/>
      <c r="G26" s="62"/>
      <c r="I26" s="47"/>
    </row>
    <row r="27" spans="1:9" ht="13.5">
      <c r="A27" s="55">
        <f>A25+1</f>
        <v>11</v>
      </c>
      <c r="B27" s="168" t="s">
        <v>88</v>
      </c>
      <c r="C27" s="36">
        <v>4708.64</v>
      </c>
      <c r="D27" s="49"/>
      <c r="F27" s="139"/>
      <c r="G27" s="62"/>
      <c r="I27" s="47"/>
    </row>
    <row r="28" spans="1:9" ht="12.75">
      <c r="A28" s="72"/>
      <c r="B28" s="159"/>
      <c r="C28" s="36"/>
      <c r="D28" s="49"/>
      <c r="E28" s="54"/>
      <c r="F28" s="139"/>
      <c r="G28" s="62"/>
      <c r="I28" s="47"/>
    </row>
    <row r="29" spans="1:9" ht="13.5">
      <c r="A29" s="55">
        <f>A27+1</f>
        <v>12</v>
      </c>
      <c r="B29" s="168" t="s">
        <v>90</v>
      </c>
      <c r="C29" s="196">
        <v>12758.26</v>
      </c>
      <c r="D29" s="49"/>
      <c r="E29" s="54"/>
      <c r="F29" s="139"/>
      <c r="G29" s="62"/>
      <c r="I29" s="47"/>
    </row>
    <row r="30" spans="1:9" ht="12.75">
      <c r="A30" s="72"/>
      <c r="B30" s="159"/>
      <c r="C30" s="3"/>
      <c r="D30" s="49"/>
      <c r="E30" s="54"/>
      <c r="F30" s="139"/>
      <c r="G30" s="62"/>
      <c r="I30" s="47"/>
    </row>
    <row r="31" spans="1:9" ht="13.5">
      <c r="A31" s="55">
        <f>A29+1</f>
        <v>13</v>
      </c>
      <c r="B31" s="169" t="s">
        <v>104</v>
      </c>
      <c r="C31" s="197">
        <v>216096.11</v>
      </c>
      <c r="D31" s="49"/>
      <c r="E31" s="54"/>
      <c r="F31" s="139"/>
      <c r="G31" s="62"/>
      <c r="I31" s="47"/>
    </row>
    <row r="32" spans="1:9" ht="13.5">
      <c r="A32" s="55"/>
      <c r="B32" s="159"/>
      <c r="C32" s="3"/>
      <c r="D32" s="49"/>
      <c r="E32" s="54"/>
      <c r="F32" s="139"/>
      <c r="G32" s="62"/>
      <c r="I32" s="47"/>
    </row>
    <row r="33" spans="1:9" ht="13.5">
      <c r="A33" s="55">
        <f>+A31+1</f>
        <v>14</v>
      </c>
      <c r="B33" s="168" t="s">
        <v>108</v>
      </c>
      <c r="C33" s="196">
        <v>25694.63</v>
      </c>
      <c r="D33" s="49"/>
      <c r="E33" s="54"/>
      <c r="F33" s="139"/>
      <c r="G33" s="62"/>
      <c r="I33" s="47"/>
    </row>
    <row r="34" spans="1:9" ht="13.5">
      <c r="A34" s="55"/>
      <c r="B34" s="159"/>
      <c r="C34" s="119"/>
      <c r="D34" s="49"/>
      <c r="E34" s="54"/>
      <c r="F34" s="139"/>
      <c r="G34" s="62"/>
      <c r="I34" s="47"/>
    </row>
    <row r="35" spans="1:9" ht="13.5">
      <c r="A35" s="55">
        <f>+A33+1</f>
        <v>15</v>
      </c>
      <c r="B35" s="204" t="s">
        <v>109</v>
      </c>
      <c r="C35" s="36">
        <v>299418.74</v>
      </c>
      <c r="D35" s="49"/>
      <c r="E35" s="54"/>
      <c r="F35" s="139"/>
      <c r="G35" s="62"/>
      <c r="I35" s="47"/>
    </row>
    <row r="36" spans="1:9" ht="13.5">
      <c r="A36" s="55"/>
      <c r="B36" s="204"/>
      <c r="C36" s="36"/>
      <c r="D36" s="49"/>
      <c r="E36" s="54"/>
      <c r="F36" s="139"/>
      <c r="G36" s="62"/>
      <c r="I36" s="47"/>
    </row>
    <row r="37" spans="1:9" ht="13.5">
      <c r="A37" s="55">
        <f>+A35+1</f>
        <v>16</v>
      </c>
      <c r="B37" s="204" t="s">
        <v>114</v>
      </c>
      <c r="C37" s="36">
        <v>35399.31</v>
      </c>
      <c r="D37" s="49"/>
      <c r="E37" s="54"/>
      <c r="F37" s="139"/>
      <c r="G37" s="62"/>
      <c r="I37" s="47"/>
    </row>
    <row r="38" spans="1:9" ht="13.5">
      <c r="A38" s="55"/>
      <c r="B38" s="204"/>
      <c r="C38" s="36"/>
      <c r="E38" s="54"/>
      <c r="F38" s="139"/>
      <c r="G38" s="62"/>
      <c r="I38" s="47"/>
    </row>
    <row r="39" spans="1:9" ht="13.5">
      <c r="A39" s="55">
        <f>+A37+1</f>
        <v>17</v>
      </c>
      <c r="B39" s="168" t="s">
        <v>115</v>
      </c>
      <c r="C39" s="196">
        <f>57108.47-22185</f>
        <v>34923.47</v>
      </c>
      <c r="E39" s="54"/>
      <c r="F39" s="139"/>
      <c r="G39" s="62"/>
      <c r="I39" s="47"/>
    </row>
    <row r="40" spans="1:9" ht="13.5">
      <c r="A40" s="55"/>
      <c r="B40" s="159"/>
      <c r="C40" s="36"/>
      <c r="F40" s="139"/>
      <c r="G40" s="62"/>
      <c r="I40" s="47"/>
    </row>
    <row r="41" spans="1:9" ht="13.5">
      <c r="A41" s="55">
        <f>+A39+1</f>
        <v>18</v>
      </c>
      <c r="B41" s="168" t="s">
        <v>116</v>
      </c>
      <c r="C41" s="196">
        <v>481.55</v>
      </c>
      <c r="E41" s="54"/>
      <c r="F41" s="139"/>
      <c r="G41" s="62"/>
      <c r="I41" s="47"/>
    </row>
    <row r="42" spans="1:9" ht="13.5">
      <c r="A42" s="55"/>
      <c r="B42" s="159"/>
      <c r="C42" s="36"/>
      <c r="F42" s="139"/>
      <c r="G42" s="62"/>
      <c r="I42" s="47"/>
    </row>
    <row r="43" spans="1:9" ht="13.5">
      <c r="A43" s="55">
        <f>+A41+1</f>
        <v>19</v>
      </c>
      <c r="B43" s="168" t="s">
        <v>265</v>
      </c>
      <c r="C43" s="36">
        <v>3225.31</v>
      </c>
      <c r="E43" s="54"/>
      <c r="F43" s="139"/>
      <c r="G43" s="62"/>
      <c r="I43" s="47"/>
    </row>
    <row r="44" spans="1:9" ht="13.5">
      <c r="A44" s="55"/>
      <c r="B44" s="159"/>
      <c r="C44" s="3"/>
      <c r="E44" s="54"/>
      <c r="F44" s="139"/>
      <c r="G44" s="62"/>
      <c r="I44" s="47"/>
    </row>
    <row r="45" spans="1:9" ht="13.5">
      <c r="A45" s="55">
        <f>+A43+1</f>
        <v>20</v>
      </c>
      <c r="B45" s="168" t="s">
        <v>120</v>
      </c>
      <c r="C45" s="196">
        <v>29053.18</v>
      </c>
      <c r="E45" s="54"/>
      <c r="F45" s="139"/>
      <c r="G45" s="62"/>
      <c r="I45" s="47"/>
    </row>
    <row r="46" spans="1:9" ht="13.5">
      <c r="A46" s="55"/>
      <c r="B46" s="159"/>
      <c r="C46" s="3"/>
      <c r="E46" s="54"/>
      <c r="F46" s="139"/>
      <c r="G46" s="62"/>
      <c r="I46" s="47"/>
    </row>
    <row r="47" spans="1:9" ht="13.5">
      <c r="A47" s="55">
        <f>+A45+1</f>
        <v>21</v>
      </c>
      <c r="B47" s="159" t="s">
        <v>121</v>
      </c>
      <c r="C47" s="36">
        <v>3180.29</v>
      </c>
      <c r="E47" s="54"/>
      <c r="F47" s="52"/>
      <c r="I47" s="47"/>
    </row>
    <row r="48" spans="1:9" ht="13.5">
      <c r="A48" s="55"/>
      <c r="B48" s="204"/>
      <c r="C48" s="36"/>
      <c r="E48" s="54"/>
      <c r="F48" s="52"/>
      <c r="I48" s="47"/>
    </row>
    <row r="49" spans="1:9" ht="13.5">
      <c r="A49" s="55">
        <f>+A47+1</f>
        <v>22</v>
      </c>
      <c r="B49" s="204" t="s">
        <v>266</v>
      </c>
      <c r="C49" s="36">
        <v>32253.15</v>
      </c>
      <c r="E49" s="54"/>
      <c r="F49" s="52"/>
      <c r="I49" s="47"/>
    </row>
    <row r="50" spans="1:9" ht="13.5">
      <c r="A50" s="55"/>
      <c r="B50" s="204"/>
      <c r="C50" s="36"/>
      <c r="E50" s="54"/>
      <c r="F50" s="54"/>
      <c r="I50" s="47"/>
    </row>
    <row r="51" spans="1:9" ht="13.5">
      <c r="A51" s="55">
        <f>+A49+1</f>
        <v>23</v>
      </c>
      <c r="B51" s="168" t="s">
        <v>124</v>
      </c>
      <c r="C51" s="196">
        <v>12862</v>
      </c>
      <c r="E51" s="54"/>
      <c r="F51" s="52"/>
      <c r="I51" s="47"/>
    </row>
    <row r="52" spans="1:9" ht="13.5">
      <c r="A52" s="55"/>
      <c r="B52" s="159"/>
      <c r="C52" s="3"/>
      <c r="E52" s="54"/>
      <c r="F52" s="52"/>
      <c r="I52" s="47"/>
    </row>
    <row r="53" spans="1:9" ht="13.5">
      <c r="A53" s="55">
        <f>+A51+1</f>
        <v>24</v>
      </c>
      <c r="B53" s="168" t="s">
        <v>267</v>
      </c>
      <c r="C53" s="36">
        <v>3225.31</v>
      </c>
      <c r="E53" s="54"/>
      <c r="F53" s="52"/>
      <c r="I53" s="47"/>
    </row>
    <row r="54" spans="1:9" ht="13.5">
      <c r="A54" s="55"/>
      <c r="B54" s="159"/>
      <c r="C54" s="36"/>
      <c r="E54" s="54"/>
      <c r="F54" s="52"/>
      <c r="I54" s="47"/>
    </row>
    <row r="55" spans="1:9" ht="13.5">
      <c r="A55" s="55">
        <f>+A53+1</f>
        <v>25</v>
      </c>
      <c r="B55" s="168" t="s">
        <v>136</v>
      </c>
      <c r="C55" s="36">
        <v>19323.59</v>
      </c>
      <c r="E55" s="54"/>
      <c r="I55" s="47"/>
    </row>
    <row r="56" spans="1:9" ht="13.5">
      <c r="A56" s="55"/>
      <c r="B56" s="159"/>
      <c r="C56" s="36"/>
      <c r="E56" s="54"/>
      <c r="I56" s="47"/>
    </row>
    <row r="57" spans="1:9" ht="13.5">
      <c r="A57" s="55">
        <f>+A55+1</f>
        <v>26</v>
      </c>
      <c r="B57" s="168" t="s">
        <v>142</v>
      </c>
      <c r="C57" s="36">
        <v>109660.71</v>
      </c>
      <c r="E57" s="54"/>
      <c r="I57" s="47"/>
    </row>
    <row r="58" spans="1:9" ht="13.5">
      <c r="A58" s="55"/>
      <c r="B58" s="159"/>
      <c r="C58" s="36"/>
      <c r="E58" s="54"/>
      <c r="I58" s="47"/>
    </row>
    <row r="59" spans="1:9" ht="13.5">
      <c r="A59" s="55">
        <f>+A57+1</f>
        <v>27</v>
      </c>
      <c r="B59" s="168" t="s">
        <v>145</v>
      </c>
      <c r="C59" s="36">
        <v>6450.63</v>
      </c>
      <c r="E59" s="54"/>
      <c r="I59" s="47"/>
    </row>
    <row r="60" spans="1:9" ht="13.5">
      <c r="A60" s="55"/>
      <c r="B60" s="159"/>
      <c r="C60" s="36"/>
      <c r="E60" s="54"/>
      <c r="I60" s="47"/>
    </row>
    <row r="61" spans="1:9" ht="13.5">
      <c r="A61" s="55">
        <f>A59+1</f>
        <v>28</v>
      </c>
      <c r="B61" s="168" t="s">
        <v>146</v>
      </c>
      <c r="C61" s="196">
        <v>21.79</v>
      </c>
      <c r="E61" s="54"/>
      <c r="I61" s="47"/>
    </row>
    <row r="62" spans="1:9" ht="13.5">
      <c r="A62" s="55"/>
      <c r="B62" s="159"/>
      <c r="C62" s="36"/>
      <c r="E62" s="54"/>
      <c r="I62" s="47"/>
    </row>
    <row r="63" spans="1:9" ht="13.5">
      <c r="A63" s="55">
        <f>A61+1</f>
        <v>29</v>
      </c>
      <c r="B63" s="168" t="s">
        <v>149</v>
      </c>
      <c r="C63" s="36">
        <v>11947.03</v>
      </c>
      <c r="E63" s="54"/>
      <c r="I63" s="47"/>
    </row>
    <row r="64" spans="1:9" ht="13.5">
      <c r="A64" s="55"/>
      <c r="B64" s="159"/>
      <c r="C64" s="36"/>
      <c r="E64" s="54"/>
      <c r="I64" s="47"/>
    </row>
    <row r="65" spans="1:9" ht="13.5">
      <c r="A65" s="55">
        <f>A63+1</f>
        <v>30</v>
      </c>
      <c r="B65" s="168" t="s">
        <v>206</v>
      </c>
      <c r="C65" s="36">
        <v>64506.3</v>
      </c>
      <c r="E65" s="54"/>
      <c r="I65" s="47"/>
    </row>
    <row r="66" spans="1:9" ht="13.5">
      <c r="A66" s="55"/>
      <c r="B66" s="159"/>
      <c r="C66" s="36"/>
      <c r="E66" s="54"/>
      <c r="I66" s="47"/>
    </row>
    <row r="67" spans="1:9" ht="13.5">
      <c r="A67" s="55">
        <f>A65+1</f>
        <v>31</v>
      </c>
      <c r="B67" s="168" t="s">
        <v>154</v>
      </c>
      <c r="C67" s="36">
        <v>528146.83</v>
      </c>
      <c r="E67" s="54"/>
      <c r="I67" s="47"/>
    </row>
    <row r="68" spans="1:9" ht="13.5">
      <c r="A68" s="55"/>
      <c r="B68" s="159"/>
      <c r="C68" s="36"/>
      <c r="E68" s="54"/>
      <c r="I68" s="47"/>
    </row>
    <row r="69" spans="1:9" ht="13.5">
      <c r="A69" s="55">
        <f>A67+1</f>
        <v>32</v>
      </c>
      <c r="B69" s="168" t="s">
        <v>208</v>
      </c>
      <c r="C69" s="36">
        <v>3225.31</v>
      </c>
      <c r="E69" s="54"/>
      <c r="F69" s="9"/>
      <c r="I69" s="47"/>
    </row>
    <row r="70" spans="1:9" ht="13.5">
      <c r="A70" s="55"/>
      <c r="B70" s="159"/>
      <c r="C70" s="36"/>
      <c r="E70" s="54"/>
      <c r="F70" s="9"/>
      <c r="I70" s="47"/>
    </row>
    <row r="71" spans="1:9" ht="13.5">
      <c r="A71" s="55">
        <f>A69+1</f>
        <v>33</v>
      </c>
      <c r="B71" s="168" t="s">
        <v>168</v>
      </c>
      <c r="C71" s="36">
        <v>3700.06</v>
      </c>
      <c r="E71" s="54"/>
      <c r="F71" s="9"/>
      <c r="I71" s="47"/>
    </row>
    <row r="72" spans="1:9" ht="13.5">
      <c r="A72" s="55"/>
      <c r="B72" s="168"/>
      <c r="C72" s="36"/>
      <c r="E72" s="54"/>
      <c r="F72" s="9"/>
      <c r="I72" s="47"/>
    </row>
    <row r="73" spans="1:9" ht="13.5">
      <c r="A73" s="55">
        <v>34</v>
      </c>
      <c r="B73" s="168" t="s">
        <v>177</v>
      </c>
      <c r="C73" s="37">
        <v>4189.77</v>
      </c>
      <c r="E73" s="54"/>
      <c r="F73" s="9"/>
      <c r="I73" s="47"/>
    </row>
    <row r="74" spans="1:9" ht="14.25">
      <c r="A74" s="55"/>
      <c r="B74" s="172"/>
      <c r="C74" s="64"/>
      <c r="E74" s="54"/>
      <c r="F74" s="9"/>
      <c r="I74" s="47"/>
    </row>
    <row r="75" spans="1:9" ht="13.5">
      <c r="A75" s="55">
        <v>35</v>
      </c>
      <c r="B75" s="168" t="s">
        <v>182</v>
      </c>
      <c r="C75" s="37">
        <v>44321.1</v>
      </c>
      <c r="E75" s="54"/>
      <c r="F75" s="9"/>
      <c r="I75" s="47"/>
    </row>
    <row r="76" spans="1:9" ht="13.5">
      <c r="A76" s="55"/>
      <c r="B76" s="168"/>
      <c r="C76" s="37"/>
      <c r="E76" s="54"/>
      <c r="F76" s="9"/>
      <c r="I76" s="47"/>
    </row>
    <row r="77" spans="1:9" ht="13.5">
      <c r="A77" s="55">
        <v>36</v>
      </c>
      <c r="B77" s="170" t="s">
        <v>268</v>
      </c>
      <c r="C77" s="37">
        <v>151510.28</v>
      </c>
      <c r="E77" s="54"/>
      <c r="F77" s="9"/>
      <c r="I77" s="47"/>
    </row>
    <row r="78" spans="1:9" ht="13.5">
      <c r="A78" s="55"/>
      <c r="B78" s="203"/>
      <c r="C78" s="27"/>
      <c r="E78" s="54"/>
      <c r="F78" s="9"/>
      <c r="I78" s="47"/>
    </row>
    <row r="79" spans="1:3" s="9" customFormat="1" ht="15.75">
      <c r="A79" s="19"/>
      <c r="B79" s="171" t="s">
        <v>209</v>
      </c>
      <c r="C79" s="45">
        <f>SUM(C6:C78)</f>
        <v>3675112.55</v>
      </c>
    </row>
    <row r="80" spans="1:3" ht="15">
      <c r="A80" s="21"/>
      <c r="B80" s="4"/>
      <c r="C80" s="5"/>
    </row>
    <row r="81" ht="12.75">
      <c r="C81" s="47"/>
    </row>
    <row r="82" ht="12.75">
      <c r="C82" s="47"/>
    </row>
  </sheetData>
  <printOptions/>
  <pageMargins left="0.75" right="0.75" top="1" bottom="1" header="0.5" footer="0.5"/>
  <pageSetup fitToHeight="1" fitToWidth="1" horizontalDpi="600" verticalDpi="600" orientation="portrait" paperSize="9" scale="68" r:id="rId1"/>
  <headerFooter alignWithMargins="0">
    <oddHeader>&amp;R&amp;"宋体,常规"附录&amp;"Arial,常规" D
1&amp;"宋体,常规"页之&amp;"Arial,常规"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64"/>
  <sheetViews>
    <sheetView zoomScale="75" zoomScaleNormal="75" workbookViewId="0" topLeftCell="A32">
      <selection activeCell="B58" sqref="B58"/>
    </sheetView>
  </sheetViews>
  <sheetFormatPr defaultColWidth="9.140625" defaultRowHeight="12.75"/>
  <cols>
    <col min="1" max="1" width="5.7109375" style="0" customWidth="1"/>
    <col min="2" max="2" width="39.140625" style="0" customWidth="1"/>
    <col min="3" max="3" width="32.8515625" style="0" customWidth="1"/>
    <col min="4" max="4" width="27.57421875" style="0" customWidth="1"/>
    <col min="7" max="7" width="14.140625" style="0" bestFit="1" customWidth="1"/>
    <col min="8" max="8" width="16.140625" style="0" bestFit="1" customWidth="1"/>
    <col min="9" max="9" width="17.421875" style="0" bestFit="1" customWidth="1"/>
  </cols>
  <sheetData>
    <row r="1" s="9" customFormat="1" ht="12.75"/>
    <row r="2" s="9" customFormat="1" ht="15.75">
      <c r="B2" s="20" t="s">
        <v>261</v>
      </c>
    </row>
    <row r="3" s="9" customFormat="1" ht="12.75"/>
    <row r="4" spans="1:4" s="9" customFormat="1" ht="15">
      <c r="A4" s="166" t="s">
        <v>199</v>
      </c>
      <c r="B4" s="166" t="s">
        <v>200</v>
      </c>
      <c r="C4" s="166" t="s">
        <v>221</v>
      </c>
      <c r="D4" s="166" t="s">
        <v>210</v>
      </c>
    </row>
    <row r="5" spans="1:9" s="9" customFormat="1" ht="15">
      <c r="A5" s="26"/>
      <c r="B5" s="28"/>
      <c r="C5" s="28"/>
      <c r="D5" s="102"/>
      <c r="G5" s="125"/>
      <c r="H5" s="127"/>
      <c r="I5" s="127"/>
    </row>
    <row r="6" spans="1:9" s="9" customFormat="1" ht="14.25">
      <c r="A6" s="55">
        <v>1</v>
      </c>
      <c r="B6" s="172" t="s">
        <v>19</v>
      </c>
      <c r="C6" s="63">
        <v>117500</v>
      </c>
      <c r="D6" s="56">
        <v>1296456.76</v>
      </c>
      <c r="F6" s="52"/>
      <c r="G6" s="140"/>
      <c r="H6" s="62"/>
      <c r="I6" s="62"/>
    </row>
    <row r="7" spans="1:9" s="9" customFormat="1" ht="14.25">
      <c r="A7" s="55"/>
      <c r="B7" s="173"/>
      <c r="C7" s="56"/>
      <c r="D7" s="56"/>
      <c r="F7" s="52"/>
      <c r="G7" s="140"/>
      <c r="H7" s="62"/>
      <c r="I7" s="62"/>
    </row>
    <row r="8" spans="1:9" s="9" customFormat="1" ht="14.25">
      <c r="A8" s="55">
        <f>+A6+1</f>
        <v>2</v>
      </c>
      <c r="B8" s="172" t="s">
        <v>30</v>
      </c>
      <c r="C8" s="56">
        <v>391781.08</v>
      </c>
      <c r="D8" s="56">
        <v>106.5</v>
      </c>
      <c r="F8" s="52"/>
      <c r="G8" s="140"/>
      <c r="H8" s="62"/>
      <c r="I8" s="62"/>
    </row>
    <row r="9" spans="1:9" s="9" customFormat="1" ht="14.25">
      <c r="A9" s="55"/>
      <c r="B9" s="173"/>
      <c r="C9" s="63"/>
      <c r="D9" s="56"/>
      <c r="F9" s="52"/>
      <c r="G9" s="140"/>
      <c r="H9" s="62"/>
      <c r="I9" s="62"/>
    </row>
    <row r="10" spans="1:6" s="9" customFormat="1" ht="14.25">
      <c r="A10" s="55">
        <f>+A8+1</f>
        <v>3</v>
      </c>
      <c r="B10" s="172" t="s">
        <v>269</v>
      </c>
      <c r="C10" s="56">
        <f>4163775.16+588733.84</f>
        <v>4752509</v>
      </c>
      <c r="D10" s="56">
        <f>14596818.42-588733.84</f>
        <v>14008084.58</v>
      </c>
      <c r="F10" s="52"/>
    </row>
    <row r="11" spans="1:9" s="9" customFormat="1" ht="14.25">
      <c r="A11" s="55"/>
      <c r="B11" s="173"/>
      <c r="C11" s="57"/>
      <c r="D11" s="57"/>
      <c r="F11" s="52"/>
      <c r="G11" s="140"/>
      <c r="H11" s="62"/>
      <c r="I11" s="62"/>
    </row>
    <row r="12" spans="1:9" s="9" customFormat="1" ht="14.25">
      <c r="A12" s="55">
        <f>+A10+1</f>
        <v>4</v>
      </c>
      <c r="B12" s="172" t="s">
        <v>43</v>
      </c>
      <c r="C12" s="63">
        <v>1790</v>
      </c>
      <c r="D12" s="56">
        <v>489531.88</v>
      </c>
      <c r="F12" s="52"/>
      <c r="G12" s="140"/>
      <c r="H12" s="62"/>
      <c r="I12" s="62"/>
    </row>
    <row r="13" spans="1:6" s="9" customFormat="1" ht="14.25">
      <c r="A13" s="55"/>
      <c r="B13" s="173"/>
      <c r="C13" s="63"/>
      <c r="D13" s="56"/>
      <c r="F13" s="52"/>
    </row>
    <row r="14" spans="1:6" s="9" customFormat="1" ht="14.25">
      <c r="A14" s="55">
        <f>+A12+1</f>
        <v>5</v>
      </c>
      <c r="B14" s="205" t="s">
        <v>275</v>
      </c>
      <c r="C14" s="64">
        <v>27802</v>
      </c>
      <c r="D14" s="64">
        <f>42638.34-C14</f>
        <v>14836.339999999997</v>
      </c>
      <c r="F14" s="52"/>
    </row>
    <row r="15" spans="1:9" s="9" customFormat="1" ht="14.25">
      <c r="A15" s="55"/>
      <c r="B15" s="172"/>
      <c r="C15" s="63"/>
      <c r="D15" s="56"/>
      <c r="F15" s="52"/>
      <c r="G15" s="140"/>
      <c r="H15" s="62"/>
      <c r="I15" s="62"/>
    </row>
    <row r="16" spans="1:9" s="9" customFormat="1" ht="14.25">
      <c r="A16" s="55">
        <f>+A14+1</f>
        <v>6</v>
      </c>
      <c r="B16" s="174" t="s">
        <v>48</v>
      </c>
      <c r="C16" s="64">
        <f>24644.76+2181.35</f>
        <v>26826.109999999997</v>
      </c>
      <c r="D16" s="64">
        <f>128069.49-2181.35</f>
        <v>125888.14</v>
      </c>
      <c r="F16" s="52"/>
      <c r="G16" s="140"/>
      <c r="H16" s="62"/>
      <c r="I16" s="62"/>
    </row>
    <row r="17" spans="1:9" s="9" customFormat="1" ht="14.25">
      <c r="A17" s="55"/>
      <c r="B17" s="173"/>
      <c r="C17" s="56"/>
      <c r="D17" s="56"/>
      <c r="F17" s="52"/>
      <c r="G17" s="140"/>
      <c r="H17" s="62"/>
      <c r="I17" s="62"/>
    </row>
    <row r="18" spans="1:9" s="9" customFormat="1" ht="14.25">
      <c r="A18" s="55">
        <f>+A16+1</f>
        <v>7</v>
      </c>
      <c r="B18" s="172" t="s">
        <v>270</v>
      </c>
      <c r="C18" s="63">
        <v>72151</v>
      </c>
      <c r="D18" s="56">
        <v>120248.45</v>
      </c>
      <c r="F18" s="52"/>
      <c r="G18" s="140"/>
      <c r="H18" s="62"/>
      <c r="I18" s="62"/>
    </row>
    <row r="19" spans="1:9" s="9" customFormat="1" ht="13.5">
      <c r="A19" s="55"/>
      <c r="C19" s="57"/>
      <c r="D19" s="57"/>
      <c r="F19" s="52"/>
      <c r="G19" s="140"/>
      <c r="H19" s="62"/>
      <c r="I19" s="62"/>
    </row>
    <row r="20" spans="1:9" s="9" customFormat="1" ht="14.25">
      <c r="A20" s="55">
        <f>+A18+1</f>
        <v>8</v>
      </c>
      <c r="B20" s="172" t="s">
        <v>57</v>
      </c>
      <c r="C20" s="56">
        <v>145893.17</v>
      </c>
      <c r="D20" s="56">
        <v>583572.67</v>
      </c>
      <c r="F20" s="52"/>
      <c r="G20" s="140"/>
      <c r="H20" s="62"/>
      <c r="I20" s="62"/>
    </row>
    <row r="21" spans="1:6" s="9" customFormat="1" ht="14.25">
      <c r="A21" s="55"/>
      <c r="B21" s="173"/>
      <c r="C21" s="56"/>
      <c r="D21" s="56"/>
      <c r="F21" s="52"/>
    </row>
    <row r="22" spans="1:9" s="9" customFormat="1" ht="14.25">
      <c r="A22" s="55">
        <f>+A20+1</f>
        <v>9</v>
      </c>
      <c r="B22" s="174" t="s">
        <v>58</v>
      </c>
      <c r="C22" s="64">
        <f>264964+63321.24</f>
        <v>328285.24</v>
      </c>
      <c r="D22" s="64">
        <f>171903.65-63321.24</f>
        <v>108582.41</v>
      </c>
      <c r="F22" s="52"/>
      <c r="G22" s="143"/>
      <c r="H22" s="62"/>
      <c r="I22" s="62"/>
    </row>
    <row r="23" spans="1:9" s="9" customFormat="1" ht="14.25">
      <c r="A23" s="55"/>
      <c r="B23" s="172"/>
      <c r="C23" s="56"/>
      <c r="D23" s="56"/>
      <c r="F23" s="52"/>
      <c r="G23" s="140"/>
      <c r="H23" s="62"/>
      <c r="I23" s="62"/>
    </row>
    <row r="24" spans="1:9" s="9" customFormat="1" ht="14.25">
      <c r="A24" s="55">
        <f>+A22+1</f>
        <v>10</v>
      </c>
      <c r="B24" s="174" t="s">
        <v>271</v>
      </c>
      <c r="C24" s="64">
        <v>32370</v>
      </c>
      <c r="D24" s="64">
        <v>18781.26</v>
      </c>
      <c r="F24" s="52"/>
      <c r="G24" s="140"/>
      <c r="H24" s="62"/>
      <c r="I24" s="62"/>
    </row>
    <row r="25" spans="1:9" s="9" customFormat="1" ht="14.25">
      <c r="A25" s="55"/>
      <c r="B25" s="172"/>
      <c r="C25" s="56"/>
      <c r="D25" s="56"/>
      <c r="F25" s="52"/>
      <c r="G25" s="140"/>
      <c r="H25" s="62"/>
      <c r="I25" s="62"/>
    </row>
    <row r="26" spans="1:6" s="9" customFormat="1" ht="14.25">
      <c r="A26" s="55">
        <f>+A24+1</f>
        <v>11</v>
      </c>
      <c r="B26" s="172" t="s">
        <v>69</v>
      </c>
      <c r="C26" s="56">
        <v>7333.06</v>
      </c>
      <c r="D26" s="56">
        <v>105949.39</v>
      </c>
      <c r="F26" s="52"/>
    </row>
    <row r="27" spans="1:4" s="9" customFormat="1" ht="14.25">
      <c r="A27" s="55"/>
      <c r="B27" s="172"/>
      <c r="C27" s="56"/>
      <c r="D27" s="56"/>
    </row>
    <row r="28" spans="1:9" s="9" customFormat="1" ht="14.25">
      <c r="A28" s="55">
        <f>+A26+1</f>
        <v>12</v>
      </c>
      <c r="B28" s="172" t="s">
        <v>75</v>
      </c>
      <c r="C28" s="56">
        <v>87946.95</v>
      </c>
      <c r="D28" s="56">
        <v>25293.68</v>
      </c>
      <c r="F28" s="54"/>
      <c r="G28" s="140"/>
      <c r="H28" s="62"/>
      <c r="I28" s="62"/>
    </row>
    <row r="29" spans="1:4" s="9" customFormat="1" ht="14.25">
      <c r="A29" s="57"/>
      <c r="B29" s="173"/>
      <c r="C29" s="57"/>
      <c r="D29" s="57"/>
    </row>
    <row r="30" spans="1:4" s="9" customFormat="1" ht="14.25">
      <c r="A30" s="55">
        <f>+A28+1</f>
        <v>13</v>
      </c>
      <c r="B30" s="172" t="s">
        <v>272</v>
      </c>
      <c r="C30" s="56">
        <v>1950000</v>
      </c>
      <c r="D30" s="56">
        <v>148431.2</v>
      </c>
    </row>
    <row r="31" spans="1:4" s="9" customFormat="1" ht="14.25">
      <c r="A31" s="57"/>
      <c r="B31" s="173"/>
      <c r="C31" s="56"/>
      <c r="D31" s="56"/>
    </row>
    <row r="32" spans="1:9" s="9" customFormat="1" ht="14.25">
      <c r="A32" s="55">
        <f>+A30+1</f>
        <v>14</v>
      </c>
      <c r="B32" s="172" t="s">
        <v>93</v>
      </c>
      <c r="C32" s="56">
        <v>190738</v>
      </c>
      <c r="D32" s="56">
        <v>1087302.64</v>
      </c>
      <c r="F32" s="54"/>
      <c r="G32" s="125"/>
      <c r="H32" s="127"/>
      <c r="I32" s="127"/>
    </row>
    <row r="33" spans="1:9" s="9" customFormat="1" ht="14.25">
      <c r="A33" s="55"/>
      <c r="B33" s="173"/>
      <c r="C33" s="56"/>
      <c r="D33" s="56"/>
      <c r="G33" s="125"/>
      <c r="H33" s="127"/>
      <c r="I33" s="127"/>
    </row>
    <row r="34" spans="1:9" s="9" customFormat="1" ht="14.25">
      <c r="A34" s="55">
        <f>+A32+1</f>
        <v>15</v>
      </c>
      <c r="B34" s="174" t="s">
        <v>100</v>
      </c>
      <c r="C34" s="64">
        <v>63700</v>
      </c>
      <c r="D34" s="64">
        <v>865232.12</v>
      </c>
      <c r="G34" s="125"/>
      <c r="H34" s="127"/>
      <c r="I34" s="127"/>
    </row>
    <row r="35" spans="1:9" s="9" customFormat="1" ht="13.5">
      <c r="A35" s="55"/>
      <c r="B35" s="204"/>
      <c r="C35" s="56"/>
      <c r="D35" s="56"/>
      <c r="G35" s="125"/>
      <c r="H35" s="127"/>
      <c r="I35" s="127"/>
    </row>
    <row r="36" spans="1:6" s="9" customFormat="1" ht="14.25">
      <c r="A36" s="55">
        <f>+A34+1</f>
        <v>16</v>
      </c>
      <c r="B36" s="205" t="s">
        <v>274</v>
      </c>
      <c r="C36" s="56">
        <v>185690.8</v>
      </c>
      <c r="D36" s="56">
        <f>1480224.6-C36</f>
        <v>1294533.8</v>
      </c>
      <c r="F36" s="54"/>
    </row>
    <row r="37" spans="1:4" s="9" customFormat="1" ht="14.25">
      <c r="A37" s="55"/>
      <c r="B37" s="173"/>
      <c r="C37" s="56"/>
      <c r="D37" s="56"/>
    </row>
    <row r="38" spans="1:6" s="9" customFormat="1" ht="14.25">
      <c r="A38" s="55">
        <f>+A36+1</f>
        <v>17</v>
      </c>
      <c r="B38" s="172" t="s">
        <v>129</v>
      </c>
      <c r="C38" s="56">
        <v>511688.42</v>
      </c>
      <c r="D38" s="56">
        <v>53539.43</v>
      </c>
      <c r="F38" s="54"/>
    </row>
    <row r="39" spans="1:4" s="9" customFormat="1" ht="14.25">
      <c r="A39" s="55"/>
      <c r="B39" s="173"/>
      <c r="C39" s="56"/>
      <c r="D39" s="56"/>
    </row>
    <row r="40" spans="1:6" s="9" customFormat="1" ht="14.25">
      <c r="A40" s="55">
        <f>+A38+1</f>
        <v>18</v>
      </c>
      <c r="B40" s="172" t="s">
        <v>133</v>
      </c>
      <c r="C40" s="56">
        <v>205200.49</v>
      </c>
      <c r="D40" s="56">
        <v>41265.7</v>
      </c>
      <c r="F40" s="54"/>
    </row>
    <row r="41" spans="1:4" s="9" customFormat="1" ht="13.5">
      <c r="A41" s="55"/>
      <c r="B41" s="204"/>
      <c r="C41" s="56"/>
      <c r="D41" s="56"/>
    </row>
    <row r="42" spans="1:6" s="9" customFormat="1" ht="13.5">
      <c r="A42" s="55">
        <f>+A40+1</f>
        <v>19</v>
      </c>
      <c r="B42" s="204" t="s">
        <v>137</v>
      </c>
      <c r="C42" s="56">
        <v>30000</v>
      </c>
      <c r="D42" s="56">
        <f>156017.85-C42</f>
        <v>126017.85</v>
      </c>
      <c r="F42" s="54"/>
    </row>
    <row r="43" spans="1:4" s="9" customFormat="1" ht="13.5">
      <c r="A43" s="55"/>
      <c r="B43" s="204"/>
      <c r="C43" s="56"/>
      <c r="D43" s="56"/>
    </row>
    <row r="44" spans="1:6" s="9" customFormat="1" ht="14.25">
      <c r="A44" s="55">
        <f>+A42+1</f>
        <v>20</v>
      </c>
      <c r="B44" s="174" t="s">
        <v>139</v>
      </c>
      <c r="C44" s="64">
        <v>134676.51</v>
      </c>
      <c r="D44" s="64">
        <v>403758.71</v>
      </c>
      <c r="F44" s="54"/>
    </row>
    <row r="45" spans="1:6" s="9" customFormat="1" ht="14.25">
      <c r="A45" s="55"/>
      <c r="B45" s="173"/>
      <c r="C45" s="56"/>
      <c r="D45" s="56"/>
      <c r="F45" s="54"/>
    </row>
    <row r="46" spans="1:6" s="9" customFormat="1" ht="14.25">
      <c r="A46" s="55">
        <f>+A44+1</f>
        <v>21</v>
      </c>
      <c r="B46" s="174" t="s">
        <v>273</v>
      </c>
      <c r="C46" s="64">
        <v>360900</v>
      </c>
      <c r="D46" s="64">
        <v>489426.12</v>
      </c>
      <c r="F46" s="54"/>
    </row>
    <row r="47" spans="1:4" s="9" customFormat="1" ht="14.25">
      <c r="A47" s="55"/>
      <c r="B47" s="173"/>
      <c r="C47" s="56"/>
      <c r="D47" s="56"/>
    </row>
    <row r="48" spans="1:4" s="9" customFormat="1" ht="14.25">
      <c r="A48" s="55">
        <f>+A46+1</f>
        <v>22</v>
      </c>
      <c r="B48" s="172" t="s">
        <v>162</v>
      </c>
      <c r="C48" s="56">
        <v>19979.98</v>
      </c>
      <c r="D48" s="56">
        <v>82394.65</v>
      </c>
    </row>
    <row r="49" spans="1:4" s="9" customFormat="1" ht="14.25">
      <c r="A49" s="31"/>
      <c r="B49" s="173"/>
      <c r="C49" s="56"/>
      <c r="D49" s="56"/>
    </row>
    <row r="50" spans="1:4" s="9" customFormat="1" ht="14.25">
      <c r="A50" s="31">
        <v>23</v>
      </c>
      <c r="B50" s="174" t="s">
        <v>167</v>
      </c>
      <c r="C50" s="64">
        <v>12500</v>
      </c>
      <c r="D50" s="64">
        <v>176587.06</v>
      </c>
    </row>
    <row r="51" spans="1:4" s="9" customFormat="1" ht="14.25">
      <c r="A51" s="31"/>
      <c r="B51" s="172"/>
      <c r="C51" s="56"/>
      <c r="D51" s="56"/>
    </row>
    <row r="52" spans="1:4" s="9" customFormat="1" ht="14.25">
      <c r="A52" s="31">
        <v>24</v>
      </c>
      <c r="B52" s="174" t="s">
        <v>180</v>
      </c>
      <c r="C52" s="64">
        <v>7245630</v>
      </c>
      <c r="D52" s="64">
        <v>1752850</v>
      </c>
    </row>
    <row r="53" spans="1:4" s="9" customFormat="1" ht="14.25">
      <c r="A53" s="31"/>
      <c r="B53" s="172"/>
      <c r="C53" s="56"/>
      <c r="D53" s="56"/>
    </row>
    <row r="54" spans="1:4" s="9" customFormat="1" ht="14.25">
      <c r="A54" s="31">
        <v>25</v>
      </c>
      <c r="B54" s="174" t="s">
        <v>184</v>
      </c>
      <c r="C54" s="64">
        <v>54469.8</v>
      </c>
      <c r="D54" s="64">
        <v>1359010.97</v>
      </c>
    </row>
    <row r="55" spans="1:4" s="9" customFormat="1" ht="12.75">
      <c r="A55" s="31"/>
      <c r="B55" s="159"/>
      <c r="C55" s="36"/>
      <c r="D55" s="40"/>
    </row>
    <row r="56" spans="1:4" ht="15.75">
      <c r="A56" s="19"/>
      <c r="B56" s="175" t="s">
        <v>209</v>
      </c>
      <c r="C56" s="45">
        <f>SUM(C6:C56)</f>
        <v>16957361.610000003</v>
      </c>
      <c r="D56" s="45">
        <f>SUM(D6:D56)</f>
        <v>24777682.31</v>
      </c>
    </row>
    <row r="62" ht="12.75">
      <c r="D62" s="47"/>
    </row>
    <row r="64" ht="12.75">
      <c r="D64" s="47"/>
    </row>
  </sheetData>
  <printOptions/>
  <pageMargins left="0.75" right="0.75" top="1" bottom="1" header="0.5" footer="0.5"/>
  <pageSetup horizontalDpi="600" verticalDpi="600" orientation="portrait" paperSize="9" scale="83" r:id="rId1"/>
  <headerFooter alignWithMargins="0">
    <oddHeader>&amp;R&amp;"宋体,常规"附录&amp;"Arial,常规" E
1&amp;"宋体,常规"页之&amp;"Arial,常规"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S48"/>
  <sheetViews>
    <sheetView tabSelected="1" zoomScale="75" zoomScaleNormal="75" workbookViewId="0" topLeftCell="A1">
      <selection activeCell="A7" sqref="A7"/>
    </sheetView>
  </sheetViews>
  <sheetFormatPr defaultColWidth="9.140625" defaultRowHeight="12.75"/>
  <cols>
    <col min="1" max="1" width="4.7109375" style="0" bestFit="1" customWidth="1"/>
    <col min="2" max="2" width="34.140625" style="0" customWidth="1"/>
    <col min="3" max="3" width="20.00390625" style="0" customWidth="1"/>
    <col min="4" max="4" width="19.57421875" style="0" customWidth="1"/>
    <col min="5" max="5" width="20.421875" style="0" customWidth="1"/>
    <col min="6" max="6" width="20.57421875" style="0" customWidth="1"/>
    <col min="7" max="7" width="20.7109375" style="0" customWidth="1"/>
    <col min="8" max="8" width="23.28125" style="0" customWidth="1"/>
    <col min="11" max="11" width="14.00390625" style="0" bestFit="1" customWidth="1"/>
    <col min="12" max="14" width="14.140625" style="0" bestFit="1" customWidth="1"/>
    <col min="15" max="15" width="14.28125" style="0" bestFit="1" customWidth="1"/>
    <col min="16" max="16" width="14.57421875" style="0" bestFit="1" customWidth="1"/>
    <col min="17" max="17" width="15.00390625" style="0" bestFit="1" customWidth="1"/>
    <col min="18" max="18" width="14.28125" style="0" bestFit="1" customWidth="1"/>
  </cols>
  <sheetData>
    <row r="1" s="9" customFormat="1" ht="12.75"/>
    <row r="2" s="9" customFormat="1" ht="15.75">
      <c r="B2" s="23" t="s">
        <v>276</v>
      </c>
    </row>
    <row r="3" s="9" customFormat="1" ht="12.75"/>
    <row r="4" spans="1:8" s="9" customFormat="1" ht="15.75">
      <c r="A4" s="24"/>
      <c r="B4" s="25"/>
      <c r="C4" s="25"/>
      <c r="D4" s="177" t="s">
        <v>201</v>
      </c>
      <c r="E4" s="25"/>
      <c r="F4" s="25"/>
      <c r="G4" s="25"/>
      <c r="H4" s="25"/>
    </row>
    <row r="5" spans="1:8" ht="15.75">
      <c r="A5" s="176" t="s">
        <v>199</v>
      </c>
      <c r="B5" s="176" t="s">
        <v>200</v>
      </c>
      <c r="C5" s="6">
        <v>2002</v>
      </c>
      <c r="D5" s="7">
        <v>2001</v>
      </c>
      <c r="E5" s="7">
        <v>2000</v>
      </c>
      <c r="F5" s="6">
        <v>1999</v>
      </c>
      <c r="G5" s="176" t="s">
        <v>211</v>
      </c>
      <c r="H5" s="176" t="s">
        <v>203</v>
      </c>
    </row>
    <row r="6" spans="1:17" ht="12.75">
      <c r="A6" s="3"/>
      <c r="B6" s="28"/>
      <c r="C6" s="129"/>
      <c r="D6" s="129"/>
      <c r="E6" s="129"/>
      <c r="F6" s="129"/>
      <c r="G6" s="102"/>
      <c r="H6" s="22"/>
      <c r="J6" s="52"/>
      <c r="K6" s="1"/>
      <c r="L6" s="1"/>
      <c r="M6" s="1"/>
      <c r="N6" s="1"/>
      <c r="O6" s="1"/>
      <c r="P6" s="2"/>
      <c r="Q6" s="47"/>
    </row>
    <row r="7" spans="1:19" ht="12.75">
      <c r="A7" s="3">
        <v>1</v>
      </c>
      <c r="B7" s="178" t="s">
        <v>10</v>
      </c>
      <c r="C7" s="196">
        <v>22577.21</v>
      </c>
      <c r="D7" s="196">
        <v>25724</v>
      </c>
      <c r="E7" s="196">
        <v>9646.5</v>
      </c>
      <c r="F7" s="196">
        <v>66212.1</v>
      </c>
      <c r="G7" s="206">
        <v>101257.4</v>
      </c>
      <c r="H7" s="36">
        <f>SUM(C7:G7)</f>
        <v>225417.21</v>
      </c>
      <c r="J7" s="54"/>
      <c r="K7" s="141"/>
      <c r="L7" s="62"/>
      <c r="M7" s="62"/>
      <c r="N7" s="62"/>
      <c r="O7" s="62"/>
      <c r="P7" s="62"/>
      <c r="Q7" s="35"/>
      <c r="R7" s="2"/>
      <c r="S7" s="30"/>
    </row>
    <row r="8" spans="1:19" ht="12.75">
      <c r="A8" s="3">
        <f>+A7+1</f>
        <v>2</v>
      </c>
      <c r="B8" s="178" t="s">
        <v>14</v>
      </c>
      <c r="C8" s="196">
        <v>6450.63</v>
      </c>
      <c r="D8" s="196">
        <v>0</v>
      </c>
      <c r="E8" s="196">
        <v>0</v>
      </c>
      <c r="F8" s="196">
        <v>6383</v>
      </c>
      <c r="G8" s="206">
        <v>317461.35</v>
      </c>
      <c r="H8" s="36">
        <f aca="true" t="shared" si="0" ref="H8:H39">SUM(C8:G8)</f>
        <v>330294.98</v>
      </c>
      <c r="J8" s="54"/>
      <c r="K8" s="141"/>
      <c r="L8" s="62"/>
      <c r="M8" s="62"/>
      <c r="N8" s="62"/>
      <c r="O8" s="62"/>
      <c r="P8" s="62"/>
      <c r="Q8" s="35"/>
      <c r="R8" s="2"/>
      <c r="S8" s="30"/>
    </row>
    <row r="9" spans="1:19" ht="12.75">
      <c r="A9" s="3">
        <f aca="true" t="shared" si="1" ref="A9:A39">+A8+1</f>
        <v>3</v>
      </c>
      <c r="B9" s="178" t="s">
        <v>15</v>
      </c>
      <c r="C9" s="196">
        <v>3760717.29</v>
      </c>
      <c r="D9" s="196">
        <v>3739626.5</v>
      </c>
      <c r="E9" s="196">
        <v>3562774</v>
      </c>
      <c r="F9" s="196">
        <v>2809585.5</v>
      </c>
      <c r="G9" s="206">
        <v>0</v>
      </c>
      <c r="H9" s="36">
        <f t="shared" si="0"/>
        <v>13872703.29</v>
      </c>
      <c r="J9" s="54"/>
      <c r="K9" s="141"/>
      <c r="L9" s="62"/>
      <c r="M9" s="62"/>
      <c r="N9" s="62"/>
      <c r="O9" s="62"/>
      <c r="P9" s="62"/>
      <c r="Q9" s="35"/>
      <c r="R9" s="2"/>
      <c r="S9" s="30"/>
    </row>
    <row r="10" spans="1:19" ht="12.75">
      <c r="A10" s="3">
        <f t="shared" si="1"/>
        <v>4</v>
      </c>
      <c r="B10" s="178" t="s">
        <v>16</v>
      </c>
      <c r="C10" s="196">
        <v>6450.63</v>
      </c>
      <c r="D10" s="196">
        <v>6431</v>
      </c>
      <c r="E10" s="196">
        <v>19293</v>
      </c>
      <c r="F10" s="196">
        <v>35106.5</v>
      </c>
      <c r="G10" s="206">
        <v>1561017.5</v>
      </c>
      <c r="H10" s="36">
        <f t="shared" si="0"/>
        <v>1628298.63</v>
      </c>
      <c r="J10" s="54"/>
      <c r="K10" s="141"/>
      <c r="L10" s="62"/>
      <c r="M10" s="62"/>
      <c r="N10" s="62"/>
      <c r="O10" s="62"/>
      <c r="P10" s="62"/>
      <c r="Q10" s="35"/>
      <c r="R10" s="2"/>
      <c r="S10" s="30"/>
    </row>
    <row r="11" spans="1:19" ht="12.75">
      <c r="A11" s="3">
        <f t="shared" si="1"/>
        <v>5</v>
      </c>
      <c r="B11" s="178" t="s">
        <v>34</v>
      </c>
      <c r="C11" s="196">
        <v>3225.31</v>
      </c>
      <c r="D11" s="196">
        <v>0</v>
      </c>
      <c r="E11" s="196">
        <v>3215.5</v>
      </c>
      <c r="F11" s="196">
        <v>3191.5</v>
      </c>
      <c r="G11" s="206">
        <v>137558.25</v>
      </c>
      <c r="H11" s="36">
        <f t="shared" si="0"/>
        <v>147190.56</v>
      </c>
      <c r="J11" s="54"/>
      <c r="K11" s="141"/>
      <c r="L11" s="62"/>
      <c r="M11" s="62"/>
      <c r="N11" s="62"/>
      <c r="O11" s="62"/>
      <c r="P11" s="62"/>
      <c r="Q11" s="35"/>
      <c r="R11" s="2"/>
      <c r="S11" s="30"/>
    </row>
    <row r="12" spans="1:19" ht="12.75">
      <c r="A12" s="3">
        <f t="shared" si="1"/>
        <v>6</v>
      </c>
      <c r="B12" s="178" t="s">
        <v>39</v>
      </c>
      <c r="C12" s="196">
        <v>3225.31</v>
      </c>
      <c r="D12" s="196">
        <v>3215.5</v>
      </c>
      <c r="E12" s="196">
        <v>3215.5</v>
      </c>
      <c r="F12" s="196">
        <v>3191.5</v>
      </c>
      <c r="G12" s="206">
        <v>189572</v>
      </c>
      <c r="H12" s="36">
        <f t="shared" si="0"/>
        <v>202419.81</v>
      </c>
      <c r="J12" s="54"/>
      <c r="K12" s="141"/>
      <c r="L12" s="62"/>
      <c r="M12" s="62"/>
      <c r="N12" s="62"/>
      <c r="O12" s="62"/>
      <c r="P12" s="62"/>
      <c r="Q12" s="35"/>
      <c r="R12" s="2"/>
      <c r="S12" s="30"/>
    </row>
    <row r="13" spans="1:19" ht="12.75">
      <c r="A13" s="3">
        <f t="shared" si="1"/>
        <v>7</v>
      </c>
      <c r="B13" s="178" t="s">
        <v>40</v>
      </c>
      <c r="C13" s="196">
        <v>3225.31</v>
      </c>
      <c r="D13" s="196">
        <v>0</v>
      </c>
      <c r="E13" s="196">
        <v>3170.05</v>
      </c>
      <c r="F13" s="196">
        <v>0</v>
      </c>
      <c r="G13" s="206">
        <v>162703.48</v>
      </c>
      <c r="H13" s="36">
        <f t="shared" si="0"/>
        <v>169098.84000000003</v>
      </c>
      <c r="J13" s="54"/>
      <c r="K13" s="141"/>
      <c r="L13" s="62"/>
      <c r="M13" s="62"/>
      <c r="N13" s="62"/>
      <c r="O13" s="62"/>
      <c r="P13" s="62"/>
      <c r="Q13" s="35"/>
      <c r="R13" s="2"/>
      <c r="S13" s="30"/>
    </row>
    <row r="14" spans="1:19" ht="12.75">
      <c r="A14" s="3">
        <f t="shared" si="1"/>
        <v>8</v>
      </c>
      <c r="B14" s="178" t="s">
        <v>44</v>
      </c>
      <c r="C14" s="196">
        <v>3225.31</v>
      </c>
      <c r="D14" s="196">
        <v>3215.5</v>
      </c>
      <c r="E14" s="196">
        <v>3215.5</v>
      </c>
      <c r="F14" s="196">
        <v>3191.5</v>
      </c>
      <c r="G14" s="206">
        <v>272169.5</v>
      </c>
      <c r="H14" s="36">
        <f t="shared" si="0"/>
        <v>285017.31</v>
      </c>
      <c r="J14" s="54"/>
      <c r="K14" s="141"/>
      <c r="L14" s="62"/>
      <c r="M14" s="62"/>
      <c r="N14" s="62"/>
      <c r="O14" s="62"/>
      <c r="P14" s="62"/>
      <c r="Q14" s="35"/>
      <c r="R14" s="2"/>
      <c r="S14" s="30"/>
    </row>
    <row r="15" spans="1:19" ht="12.75">
      <c r="A15" s="3">
        <f t="shared" si="1"/>
        <v>9</v>
      </c>
      <c r="B15" s="178" t="s">
        <v>56</v>
      </c>
      <c r="C15" s="196">
        <v>3225.31</v>
      </c>
      <c r="D15" s="196">
        <v>3215.5</v>
      </c>
      <c r="E15" s="196">
        <v>3215.5</v>
      </c>
      <c r="F15" s="196">
        <v>0</v>
      </c>
      <c r="G15" s="206">
        <v>0</v>
      </c>
      <c r="H15" s="36">
        <f t="shared" si="0"/>
        <v>9656.31</v>
      </c>
      <c r="J15" s="54"/>
      <c r="K15" s="141"/>
      <c r="L15" s="62"/>
      <c r="M15" s="62"/>
      <c r="N15" s="62"/>
      <c r="O15" s="62"/>
      <c r="P15" s="62"/>
      <c r="Q15" s="35"/>
      <c r="R15" s="2"/>
      <c r="S15" s="30"/>
    </row>
    <row r="16" spans="1:19" ht="12.75">
      <c r="A16" s="3">
        <f t="shared" si="1"/>
        <v>10</v>
      </c>
      <c r="B16" s="178" t="s">
        <v>68</v>
      </c>
      <c r="C16" s="196">
        <v>45154.41</v>
      </c>
      <c r="D16" s="196">
        <v>0</v>
      </c>
      <c r="E16" s="196">
        <v>0</v>
      </c>
      <c r="F16" s="196">
        <v>0</v>
      </c>
      <c r="G16" s="206">
        <v>0</v>
      </c>
      <c r="H16" s="36">
        <f t="shared" si="0"/>
        <v>45154.41</v>
      </c>
      <c r="J16" s="54"/>
      <c r="K16" s="141"/>
      <c r="L16" s="62"/>
      <c r="M16" s="62"/>
      <c r="N16" s="62"/>
      <c r="O16" s="62"/>
      <c r="P16" s="62"/>
      <c r="Q16" s="35"/>
      <c r="R16" s="2"/>
      <c r="S16" s="30"/>
    </row>
    <row r="17" spans="1:19" ht="12.75">
      <c r="A17" s="3">
        <f t="shared" si="1"/>
        <v>11</v>
      </c>
      <c r="B17" s="178" t="s">
        <v>70</v>
      </c>
      <c r="C17" s="196">
        <v>16126.58</v>
      </c>
      <c r="D17" s="196">
        <v>16077.5</v>
      </c>
      <c r="E17" s="196">
        <v>22508.5</v>
      </c>
      <c r="F17" s="196">
        <v>60638.5</v>
      </c>
      <c r="G17" s="206">
        <v>1221972</v>
      </c>
      <c r="H17" s="36">
        <f t="shared" si="0"/>
        <v>1337323.08</v>
      </c>
      <c r="J17" s="54"/>
      <c r="K17" s="141"/>
      <c r="L17" s="62"/>
      <c r="M17" s="62"/>
      <c r="N17" s="62"/>
      <c r="O17" s="62"/>
      <c r="P17" s="62"/>
      <c r="Q17" s="35"/>
      <c r="R17" s="2"/>
      <c r="S17" s="30"/>
    </row>
    <row r="18" spans="1:19" ht="12.75">
      <c r="A18" s="3">
        <f t="shared" si="1"/>
        <v>12</v>
      </c>
      <c r="B18" s="178" t="s">
        <v>74</v>
      </c>
      <c r="C18" s="196">
        <v>0</v>
      </c>
      <c r="D18" s="196">
        <v>0</v>
      </c>
      <c r="E18" s="196">
        <v>3215.5</v>
      </c>
      <c r="F18" s="196">
        <v>74407</v>
      </c>
      <c r="G18" s="206">
        <v>0</v>
      </c>
      <c r="H18" s="36">
        <f t="shared" si="0"/>
        <v>77622.5</v>
      </c>
      <c r="J18" s="54"/>
      <c r="K18" s="141"/>
      <c r="L18" s="62"/>
      <c r="M18" s="62"/>
      <c r="N18" s="62"/>
      <c r="O18" s="62"/>
      <c r="P18" s="62"/>
      <c r="Q18" s="35"/>
      <c r="R18" s="2"/>
      <c r="S18" s="30"/>
    </row>
    <row r="19" spans="1:19" ht="12.75">
      <c r="A19" s="3">
        <f t="shared" si="1"/>
        <v>13</v>
      </c>
      <c r="B19" s="178" t="s">
        <v>76</v>
      </c>
      <c r="C19" s="196">
        <v>9675.95</v>
      </c>
      <c r="D19" s="196">
        <v>9646.5</v>
      </c>
      <c r="E19" s="196">
        <v>9305.34</v>
      </c>
      <c r="F19" s="196">
        <v>0</v>
      </c>
      <c r="G19" s="206">
        <v>0</v>
      </c>
      <c r="H19" s="36">
        <f t="shared" si="0"/>
        <v>28627.79</v>
      </c>
      <c r="J19" s="54"/>
      <c r="K19" s="141"/>
      <c r="L19" s="62"/>
      <c r="M19" s="62"/>
      <c r="N19" s="62"/>
      <c r="O19" s="62"/>
      <c r="P19" s="62"/>
      <c r="Q19" s="35"/>
      <c r="R19" s="2"/>
      <c r="S19" s="30"/>
    </row>
    <row r="20" spans="1:19" ht="12.75">
      <c r="A20" s="3">
        <f t="shared" si="1"/>
        <v>14</v>
      </c>
      <c r="B20" s="178" t="s">
        <v>77</v>
      </c>
      <c r="C20" s="196">
        <v>3225.31</v>
      </c>
      <c r="D20" s="196">
        <v>3215.5</v>
      </c>
      <c r="E20" s="196">
        <v>3215.5</v>
      </c>
      <c r="F20" s="196">
        <v>3191.5</v>
      </c>
      <c r="G20" s="206">
        <v>79581</v>
      </c>
      <c r="H20" s="36">
        <f t="shared" si="0"/>
        <v>92428.81</v>
      </c>
      <c r="J20" s="54"/>
      <c r="K20" s="141"/>
      <c r="L20" s="62"/>
      <c r="M20" s="62"/>
      <c r="N20" s="62"/>
      <c r="O20" s="62"/>
      <c r="P20" s="62"/>
      <c r="Q20" s="35"/>
      <c r="R20" s="2"/>
      <c r="S20" s="30"/>
    </row>
    <row r="21" spans="1:19" ht="12.75">
      <c r="A21" s="3">
        <f t="shared" si="1"/>
        <v>15</v>
      </c>
      <c r="B21" s="178" t="s">
        <v>86</v>
      </c>
      <c r="C21" s="196">
        <v>332207.45</v>
      </c>
      <c r="D21" s="196">
        <v>411584</v>
      </c>
      <c r="E21" s="196">
        <v>102896</v>
      </c>
      <c r="F21" s="196">
        <v>146809</v>
      </c>
      <c r="G21" s="206">
        <v>4034929</v>
      </c>
      <c r="H21" s="36">
        <f t="shared" si="0"/>
        <v>5028425.45</v>
      </c>
      <c r="J21" s="54"/>
      <c r="K21" s="141"/>
      <c r="L21" s="62"/>
      <c r="M21" s="62"/>
      <c r="N21" s="62"/>
      <c r="O21" s="62"/>
      <c r="P21" s="62"/>
      <c r="Q21" s="35"/>
      <c r="R21" s="2"/>
      <c r="S21" s="30"/>
    </row>
    <row r="22" spans="1:19" ht="12.75">
      <c r="A22" s="3">
        <f t="shared" si="1"/>
        <v>16</v>
      </c>
      <c r="B22" s="178" t="s">
        <v>92</v>
      </c>
      <c r="C22" s="196">
        <v>0</v>
      </c>
      <c r="D22" s="196">
        <v>0</v>
      </c>
      <c r="E22" s="196">
        <v>0</v>
      </c>
      <c r="F22" s="196">
        <v>0</v>
      </c>
      <c r="G22" s="206">
        <v>31915</v>
      </c>
      <c r="H22" s="36">
        <f t="shared" si="0"/>
        <v>31915</v>
      </c>
      <c r="J22" s="54"/>
      <c r="K22" s="141"/>
      <c r="L22" s="62"/>
      <c r="M22" s="62"/>
      <c r="N22" s="62"/>
      <c r="O22" s="62"/>
      <c r="P22" s="62"/>
      <c r="Q22" s="35"/>
      <c r="R22" s="2"/>
      <c r="S22" s="30"/>
    </row>
    <row r="23" spans="1:19" ht="12.75">
      <c r="A23" s="3">
        <f t="shared" si="1"/>
        <v>17</v>
      </c>
      <c r="B23" s="178" t="s">
        <v>95</v>
      </c>
      <c r="C23" s="196">
        <v>3225.31</v>
      </c>
      <c r="D23" s="196">
        <v>61.94</v>
      </c>
      <c r="E23" s="196">
        <v>0</v>
      </c>
      <c r="F23" s="196">
        <v>0</v>
      </c>
      <c r="G23" s="206">
        <v>0</v>
      </c>
      <c r="H23" s="36">
        <f t="shared" si="0"/>
        <v>3287.25</v>
      </c>
      <c r="J23" s="54"/>
      <c r="K23" s="141"/>
      <c r="L23" s="62"/>
      <c r="M23" s="62"/>
      <c r="N23" s="62"/>
      <c r="O23" s="62"/>
      <c r="P23" s="62"/>
      <c r="Q23" s="35"/>
      <c r="R23" s="2"/>
      <c r="S23" s="30"/>
    </row>
    <row r="24" spans="1:19" ht="12.75">
      <c r="A24" s="3">
        <f t="shared" si="1"/>
        <v>18</v>
      </c>
      <c r="B24" s="178" t="s">
        <v>98</v>
      </c>
      <c r="C24" s="196">
        <v>3225.31</v>
      </c>
      <c r="D24" s="196">
        <v>3215.5</v>
      </c>
      <c r="E24" s="196">
        <v>19293</v>
      </c>
      <c r="F24" s="196">
        <v>25532</v>
      </c>
      <c r="G24" s="206">
        <v>809391.5</v>
      </c>
      <c r="H24" s="36">
        <f t="shared" si="0"/>
        <v>860657.31</v>
      </c>
      <c r="J24" s="54"/>
      <c r="K24" s="141"/>
      <c r="L24" s="62"/>
      <c r="M24" s="62"/>
      <c r="N24" s="62"/>
      <c r="O24" s="62"/>
      <c r="P24" s="62"/>
      <c r="Q24" s="35"/>
      <c r="R24" s="2"/>
      <c r="S24" s="30"/>
    </row>
    <row r="25" spans="1:19" ht="12.75">
      <c r="A25" s="3">
        <f t="shared" si="1"/>
        <v>19</v>
      </c>
      <c r="B25" s="178" t="s">
        <v>103</v>
      </c>
      <c r="C25" s="196">
        <v>3225.31</v>
      </c>
      <c r="D25" s="196">
        <v>3215.5</v>
      </c>
      <c r="E25" s="196">
        <v>6431</v>
      </c>
      <c r="F25" s="196">
        <v>6383</v>
      </c>
      <c r="G25" s="206">
        <v>312508.6</v>
      </c>
      <c r="H25" s="36">
        <f t="shared" si="0"/>
        <v>331763.41</v>
      </c>
      <c r="J25" s="54"/>
      <c r="K25" s="141"/>
      <c r="L25" s="62"/>
      <c r="M25" s="62"/>
      <c r="N25" s="62"/>
      <c r="O25" s="62"/>
      <c r="P25" s="62"/>
      <c r="Q25" s="35"/>
      <c r="R25" s="2"/>
      <c r="S25" s="30"/>
    </row>
    <row r="26" spans="1:19" ht="12.75">
      <c r="A26" s="3">
        <f t="shared" si="1"/>
        <v>20</v>
      </c>
      <c r="B26" s="178" t="s">
        <v>117</v>
      </c>
      <c r="C26" s="196">
        <v>6450.63</v>
      </c>
      <c r="D26" s="196">
        <v>6431</v>
      </c>
      <c r="E26" s="196">
        <v>32155</v>
      </c>
      <c r="F26" s="196">
        <v>57447</v>
      </c>
      <c r="G26" s="206">
        <v>932175</v>
      </c>
      <c r="H26" s="36">
        <f t="shared" si="0"/>
        <v>1034658.63</v>
      </c>
      <c r="J26" s="54"/>
      <c r="K26" s="141"/>
      <c r="L26" s="62"/>
      <c r="M26" s="62"/>
      <c r="N26" s="62"/>
      <c r="O26" s="62"/>
      <c r="P26" s="62"/>
      <c r="Q26" s="35"/>
      <c r="R26" s="2"/>
      <c r="S26" s="30"/>
    </row>
    <row r="27" spans="1:19" ht="12.75">
      <c r="A27" s="3">
        <f t="shared" si="1"/>
        <v>21</v>
      </c>
      <c r="B27" s="178" t="s">
        <v>123</v>
      </c>
      <c r="C27" s="196">
        <v>3225.31</v>
      </c>
      <c r="D27" s="202">
        <v>803.88</v>
      </c>
      <c r="E27" s="196">
        <v>0</v>
      </c>
      <c r="F27" s="196">
        <v>0</v>
      </c>
      <c r="G27" s="206">
        <v>0</v>
      </c>
      <c r="H27" s="36">
        <f t="shared" si="0"/>
        <v>4029.19</v>
      </c>
      <c r="J27" s="54"/>
      <c r="K27" s="141"/>
      <c r="L27" s="62"/>
      <c r="M27" s="62"/>
      <c r="N27" s="62"/>
      <c r="O27" s="62"/>
      <c r="P27" s="62"/>
      <c r="Q27" s="35"/>
      <c r="R27" s="2"/>
      <c r="S27" s="30"/>
    </row>
    <row r="28" spans="1:19" ht="12.75">
      <c r="A28" s="3">
        <f t="shared" si="1"/>
        <v>22</v>
      </c>
      <c r="B28" s="178" t="s">
        <v>127</v>
      </c>
      <c r="C28" s="196">
        <v>3225.31</v>
      </c>
      <c r="D28" s="196">
        <v>3215.5</v>
      </c>
      <c r="E28" s="196">
        <v>3215.5</v>
      </c>
      <c r="F28" s="196">
        <v>3191.5</v>
      </c>
      <c r="G28" s="206">
        <v>122897.56</v>
      </c>
      <c r="H28" s="36">
        <f t="shared" si="0"/>
        <v>135745.37</v>
      </c>
      <c r="J28" s="54"/>
      <c r="K28" s="141"/>
      <c r="L28" s="62"/>
      <c r="M28" s="62"/>
      <c r="N28" s="62"/>
      <c r="O28" s="62"/>
      <c r="P28" s="62"/>
      <c r="Q28" s="35"/>
      <c r="R28" s="2"/>
      <c r="S28" s="30"/>
    </row>
    <row r="29" spans="1:19" ht="12.75">
      <c r="A29" s="3">
        <f t="shared" si="1"/>
        <v>23</v>
      </c>
      <c r="B29" s="178" t="s">
        <v>138</v>
      </c>
      <c r="C29" s="196">
        <v>387037.8</v>
      </c>
      <c r="D29" s="196">
        <v>383417.11</v>
      </c>
      <c r="E29" s="196">
        <v>0</v>
      </c>
      <c r="F29" s="196">
        <v>0</v>
      </c>
      <c r="G29" s="206">
        <v>0</v>
      </c>
      <c r="H29" s="36">
        <f t="shared" si="0"/>
        <v>770454.9099999999</v>
      </c>
      <c r="J29" s="54"/>
      <c r="K29" s="141"/>
      <c r="L29" s="62"/>
      <c r="M29" s="62"/>
      <c r="N29" s="62"/>
      <c r="O29" s="62"/>
      <c r="P29" s="62"/>
      <c r="Q29" s="35"/>
      <c r="R29" s="2"/>
      <c r="S29" s="30"/>
    </row>
    <row r="30" spans="1:19" ht="12.75">
      <c r="A30" s="3">
        <f t="shared" si="1"/>
        <v>24</v>
      </c>
      <c r="B30" s="178" t="s">
        <v>148</v>
      </c>
      <c r="C30" s="196">
        <v>3225.31</v>
      </c>
      <c r="D30" s="196">
        <v>3215.5</v>
      </c>
      <c r="E30" s="196">
        <v>3215.5</v>
      </c>
      <c r="F30" s="196">
        <v>3191.5</v>
      </c>
      <c r="G30" s="206">
        <v>249091</v>
      </c>
      <c r="H30" s="36">
        <f t="shared" si="0"/>
        <v>261938.81</v>
      </c>
      <c r="J30" s="54"/>
      <c r="K30" s="141"/>
      <c r="L30" s="62"/>
      <c r="M30" s="62"/>
      <c r="N30" s="62"/>
      <c r="O30" s="62"/>
      <c r="P30" s="62"/>
      <c r="Q30" s="35"/>
      <c r="R30" s="2"/>
      <c r="S30" s="30"/>
    </row>
    <row r="31" spans="1:19" ht="12.75">
      <c r="A31" s="3">
        <f t="shared" si="1"/>
        <v>25</v>
      </c>
      <c r="B31" s="178" t="s">
        <v>151</v>
      </c>
      <c r="C31" s="196">
        <v>6450.63</v>
      </c>
      <c r="D31" s="196">
        <v>6431</v>
      </c>
      <c r="E31" s="196">
        <v>6431</v>
      </c>
      <c r="F31" s="196">
        <v>6383</v>
      </c>
      <c r="G31" s="206">
        <v>107096.08</v>
      </c>
      <c r="H31" s="36">
        <f t="shared" si="0"/>
        <v>132791.71</v>
      </c>
      <c r="J31" s="54"/>
      <c r="K31" s="141"/>
      <c r="L31" s="62"/>
      <c r="M31" s="123"/>
      <c r="N31" s="62"/>
      <c r="O31" s="62"/>
      <c r="P31" s="62"/>
      <c r="Q31" s="35"/>
      <c r="R31" s="2"/>
      <c r="S31" s="30"/>
    </row>
    <row r="32" spans="1:19" ht="12.75">
      <c r="A32" s="3">
        <f t="shared" si="1"/>
        <v>26</v>
      </c>
      <c r="B32" s="178" t="s">
        <v>152</v>
      </c>
      <c r="C32" s="196">
        <v>809.85</v>
      </c>
      <c r="D32" s="196">
        <v>3215.5</v>
      </c>
      <c r="E32" s="196">
        <v>3215.5</v>
      </c>
      <c r="F32" s="196">
        <v>3191.5</v>
      </c>
      <c r="G32" s="206">
        <v>290905.14</v>
      </c>
      <c r="H32" s="36">
        <f t="shared" si="0"/>
        <v>301337.49</v>
      </c>
      <c r="J32" s="54"/>
      <c r="K32" s="141"/>
      <c r="L32" s="62"/>
      <c r="M32" s="62"/>
      <c r="N32" s="62"/>
      <c r="O32" s="62"/>
      <c r="P32" s="62"/>
      <c r="Q32" s="35"/>
      <c r="R32" s="2"/>
      <c r="S32" s="30"/>
    </row>
    <row r="33" spans="1:19" ht="12.75">
      <c r="A33" s="3">
        <f t="shared" si="1"/>
        <v>27</v>
      </c>
      <c r="B33" s="178" t="s">
        <v>155</v>
      </c>
      <c r="C33" s="196">
        <v>3225.31</v>
      </c>
      <c r="D33" s="196">
        <v>3215.5</v>
      </c>
      <c r="E33" s="196">
        <v>3215.5</v>
      </c>
      <c r="F33" s="196">
        <v>3191.5</v>
      </c>
      <c r="G33" s="206">
        <v>31915</v>
      </c>
      <c r="H33" s="36">
        <f t="shared" si="0"/>
        <v>44762.81</v>
      </c>
      <c r="J33" s="54"/>
      <c r="K33" s="141"/>
      <c r="L33" s="62"/>
      <c r="M33" s="62"/>
      <c r="N33" s="62"/>
      <c r="O33" s="62"/>
      <c r="P33" s="62"/>
      <c r="Q33" s="35"/>
      <c r="R33" s="2"/>
      <c r="S33" s="30"/>
    </row>
    <row r="34" spans="1:19" ht="12.75">
      <c r="A34" s="3">
        <f t="shared" si="1"/>
        <v>28</v>
      </c>
      <c r="B34" s="178" t="s">
        <v>156</v>
      </c>
      <c r="C34" s="196">
        <v>3225.31</v>
      </c>
      <c r="D34" s="196">
        <v>3215.5</v>
      </c>
      <c r="E34" s="196">
        <v>3215.5</v>
      </c>
      <c r="F34" s="196">
        <v>3191.5</v>
      </c>
      <c r="G34" s="206">
        <v>324995</v>
      </c>
      <c r="H34" s="36">
        <f t="shared" si="0"/>
        <v>337842.81</v>
      </c>
      <c r="J34" s="54"/>
      <c r="K34" s="141"/>
      <c r="L34" s="62"/>
      <c r="M34" s="62"/>
      <c r="N34" s="62"/>
      <c r="O34" s="62"/>
      <c r="P34" s="62"/>
      <c r="Q34" s="35"/>
      <c r="R34" s="2"/>
      <c r="S34" s="30"/>
    </row>
    <row r="35" spans="1:19" ht="12.75">
      <c r="A35" s="3">
        <f t="shared" si="1"/>
        <v>29</v>
      </c>
      <c r="B35" s="178" t="s">
        <v>161</v>
      </c>
      <c r="C35" s="196">
        <v>1770.77</v>
      </c>
      <c r="D35" s="196">
        <v>0</v>
      </c>
      <c r="E35" s="196">
        <v>0</v>
      </c>
      <c r="F35" s="196">
        <v>0</v>
      </c>
      <c r="G35" s="206">
        <v>0</v>
      </c>
      <c r="H35" s="36">
        <f t="shared" si="0"/>
        <v>1770.77</v>
      </c>
      <c r="J35" s="54"/>
      <c r="K35" s="141"/>
      <c r="L35" s="62"/>
      <c r="M35" s="62"/>
      <c r="N35" s="62"/>
      <c r="O35" s="62"/>
      <c r="P35" s="62"/>
      <c r="Q35" s="35"/>
      <c r="R35" s="2"/>
      <c r="S35" s="30"/>
    </row>
    <row r="36" spans="1:19" ht="12.75">
      <c r="A36" s="3">
        <f t="shared" si="1"/>
        <v>30</v>
      </c>
      <c r="B36" s="178" t="s">
        <v>176</v>
      </c>
      <c r="C36" s="196">
        <v>9675.95</v>
      </c>
      <c r="D36" s="196">
        <v>9646.5</v>
      </c>
      <c r="E36" s="196">
        <v>19293</v>
      </c>
      <c r="F36" s="196">
        <v>25532</v>
      </c>
      <c r="G36" s="206">
        <v>342675</v>
      </c>
      <c r="H36" s="36">
        <f t="shared" si="0"/>
        <v>406822.45</v>
      </c>
      <c r="J36" s="54"/>
      <c r="K36" s="141"/>
      <c r="L36" s="62"/>
      <c r="M36" s="62"/>
      <c r="N36" s="62"/>
      <c r="O36" s="62"/>
      <c r="P36" s="62"/>
      <c r="Q36" s="35"/>
      <c r="R36" s="2"/>
      <c r="S36" s="30"/>
    </row>
    <row r="37" spans="1:19" ht="12.75">
      <c r="A37" s="3">
        <f t="shared" si="1"/>
        <v>31</v>
      </c>
      <c r="B37" s="178" t="s">
        <v>181</v>
      </c>
      <c r="C37" s="196">
        <v>264475.83</v>
      </c>
      <c r="D37" s="196">
        <v>244378</v>
      </c>
      <c r="E37" s="196">
        <v>154333.5</v>
      </c>
      <c r="F37" s="196">
        <v>0</v>
      </c>
      <c r="G37" s="206">
        <v>0</v>
      </c>
      <c r="H37" s="36">
        <f t="shared" si="0"/>
        <v>663187.3300000001</v>
      </c>
      <c r="J37" s="54"/>
      <c r="K37" s="141"/>
      <c r="L37" s="62"/>
      <c r="M37" s="62"/>
      <c r="N37" s="62"/>
      <c r="O37" s="62"/>
      <c r="P37" s="62"/>
      <c r="Q37" s="35"/>
      <c r="R37" s="2"/>
      <c r="S37" s="30"/>
    </row>
    <row r="38" spans="1:19" ht="12.75">
      <c r="A38" s="3">
        <f t="shared" si="1"/>
        <v>32</v>
      </c>
      <c r="B38" s="178" t="s">
        <v>183</v>
      </c>
      <c r="C38" s="196">
        <v>3225.31</v>
      </c>
      <c r="D38" s="196">
        <v>3215.5</v>
      </c>
      <c r="E38" s="196">
        <v>3215.5</v>
      </c>
      <c r="F38" s="196">
        <v>0</v>
      </c>
      <c r="G38" s="206">
        <v>0</v>
      </c>
      <c r="H38" s="36">
        <f t="shared" si="0"/>
        <v>9656.31</v>
      </c>
      <c r="J38" s="54"/>
      <c r="K38" s="141"/>
      <c r="L38" s="62"/>
      <c r="M38" s="62"/>
      <c r="N38" s="62"/>
      <c r="O38" s="62"/>
      <c r="P38" s="62"/>
      <c r="Q38" s="35"/>
      <c r="R38" s="2"/>
      <c r="S38" s="30"/>
    </row>
    <row r="39" spans="1:19" ht="12.75">
      <c r="A39" s="3">
        <f t="shared" si="1"/>
        <v>33</v>
      </c>
      <c r="B39" s="178" t="s">
        <v>187</v>
      </c>
      <c r="C39" s="196">
        <v>0</v>
      </c>
      <c r="D39" s="196">
        <v>0</v>
      </c>
      <c r="E39" s="196">
        <v>83603</v>
      </c>
      <c r="F39" s="196">
        <v>111702.5</v>
      </c>
      <c r="G39" s="206">
        <v>8210002.5</v>
      </c>
      <c r="H39" s="36">
        <f t="shared" si="0"/>
        <v>8405308</v>
      </c>
      <c r="J39" s="54"/>
      <c r="K39" s="141"/>
      <c r="L39" s="62"/>
      <c r="M39" s="62"/>
      <c r="N39" s="62"/>
      <c r="O39" s="62"/>
      <c r="P39" s="62"/>
      <c r="Q39" s="35"/>
      <c r="R39" s="2"/>
      <c r="S39" s="30"/>
    </row>
    <row r="40" spans="1:19" ht="12.75">
      <c r="A40" s="3"/>
      <c r="B40" s="178"/>
      <c r="C40" s="196"/>
      <c r="D40" s="196"/>
      <c r="E40" s="196"/>
      <c r="F40" s="196"/>
      <c r="G40" s="117"/>
      <c r="H40" s="36"/>
      <c r="J40" s="54"/>
      <c r="K40" s="141"/>
      <c r="L40" s="62"/>
      <c r="M40" s="62"/>
      <c r="N40" s="62"/>
      <c r="O40" s="62"/>
      <c r="P40" s="62"/>
      <c r="Q40" s="35"/>
      <c r="R40" s="2"/>
      <c r="S40" s="30"/>
    </row>
    <row r="41" spans="1:8" ht="12.75">
      <c r="A41" s="3"/>
      <c r="B41" s="3"/>
      <c r="C41" s="36"/>
      <c r="D41" s="36"/>
      <c r="E41" s="36"/>
      <c r="F41" s="36"/>
      <c r="G41" s="36"/>
      <c r="H41" s="36"/>
    </row>
    <row r="42" spans="1:8" ht="15.75">
      <c r="A42" s="8"/>
      <c r="B42" s="179" t="s">
        <v>209</v>
      </c>
      <c r="C42" s="46">
        <f aca="true" t="shared" si="2" ref="C42:H42">SUM(C7:C40)</f>
        <v>4924411.259999996</v>
      </c>
      <c r="D42" s="46">
        <f t="shared" si="2"/>
        <v>4898844.930000001</v>
      </c>
      <c r="E42" s="46">
        <f t="shared" si="2"/>
        <v>4089718.8899999997</v>
      </c>
      <c r="F42" s="46">
        <f t="shared" si="2"/>
        <v>3460844.6</v>
      </c>
      <c r="G42" s="46">
        <f t="shared" si="2"/>
        <v>19843788.86</v>
      </c>
      <c r="H42" s="46">
        <f t="shared" si="2"/>
        <v>37217608.53999999</v>
      </c>
    </row>
    <row r="43" ht="12.75">
      <c r="H43" s="35"/>
    </row>
    <row r="44" spans="7:8" ht="15">
      <c r="G44" s="2"/>
      <c r="H44" s="48"/>
    </row>
    <row r="46" ht="12.75">
      <c r="H46" s="47"/>
    </row>
    <row r="48" ht="12.75">
      <c r="H48" s="47"/>
    </row>
  </sheetData>
  <printOptions/>
  <pageMargins left="0.75" right="0.75" top="1" bottom="1" header="0.5" footer="0.5"/>
  <pageSetup horizontalDpi="600" verticalDpi="600" orientation="landscape" paperSize="9" scale="75" r:id="rId1"/>
  <headerFooter alignWithMargins="0">
    <oddHeader>&amp;R&amp;"宋体,常规"附录&amp;"Arial,常规" F
1&amp;"宋体,常规"页之&amp;"Arial,常规"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0"/>
  <sheetViews>
    <sheetView zoomScale="75" zoomScaleNormal="75" workbookViewId="0" topLeftCell="A27">
      <selection activeCell="C40" sqref="C40"/>
    </sheetView>
  </sheetViews>
  <sheetFormatPr defaultColWidth="9.140625" defaultRowHeight="12.75"/>
  <cols>
    <col min="1" max="1" width="2.421875" style="0" customWidth="1"/>
    <col min="2" max="2" width="3.8515625" style="0" bestFit="1" customWidth="1"/>
    <col min="3" max="3" width="40.00390625" style="0" customWidth="1"/>
    <col min="4" max="5" width="21.7109375" style="0" customWidth="1"/>
    <col min="6" max="6" width="25.7109375" style="0" customWidth="1"/>
    <col min="9" max="9" width="17.421875" style="0" bestFit="1" customWidth="1"/>
    <col min="10" max="10" width="16.140625" style="0" bestFit="1" customWidth="1"/>
    <col min="11" max="11" width="17.421875" style="0" bestFit="1" customWidth="1"/>
    <col min="13" max="13" width="15.00390625" style="0" bestFit="1" customWidth="1"/>
    <col min="14" max="14" width="15.140625" style="0" bestFit="1" customWidth="1"/>
  </cols>
  <sheetData>
    <row r="2" spans="2:6" ht="16.5" thickBot="1">
      <c r="B2" s="93"/>
      <c r="C2" s="180" t="s">
        <v>277</v>
      </c>
      <c r="D2" s="99"/>
      <c r="E2" s="100"/>
      <c r="F2" s="98"/>
    </row>
    <row r="3" spans="2:6" ht="15.75" thickTop="1">
      <c r="B3" s="95"/>
      <c r="C3" s="97"/>
      <c r="D3" s="98"/>
      <c r="E3" s="92"/>
      <c r="F3" s="98"/>
    </row>
    <row r="4" spans="2:6" ht="15">
      <c r="B4" s="96"/>
      <c r="C4" s="94"/>
      <c r="D4" s="94"/>
      <c r="E4" s="94"/>
      <c r="F4" s="94"/>
    </row>
    <row r="5" spans="2:6" ht="15.75">
      <c r="B5" s="109"/>
      <c r="C5" s="103"/>
      <c r="D5" s="105"/>
      <c r="E5" s="113"/>
      <c r="F5" s="181" t="s">
        <v>216</v>
      </c>
    </row>
    <row r="6" spans="2:6" ht="15">
      <c r="B6" s="110"/>
      <c r="C6" s="181" t="s">
        <v>200</v>
      </c>
      <c r="D6" s="182" t="s">
        <v>212</v>
      </c>
      <c r="E6" s="182" t="s">
        <v>222</v>
      </c>
      <c r="F6" s="181" t="s">
        <v>214</v>
      </c>
    </row>
    <row r="7" spans="2:6" ht="15.75">
      <c r="B7" s="111"/>
      <c r="C7" s="104"/>
      <c r="D7" s="106"/>
      <c r="E7" s="106"/>
      <c r="F7" s="183" t="s">
        <v>215</v>
      </c>
    </row>
    <row r="8" spans="2:6" ht="15.75">
      <c r="B8" s="110"/>
      <c r="C8" s="90"/>
      <c r="D8" s="182" t="s">
        <v>213</v>
      </c>
      <c r="E8" s="182" t="s">
        <v>213</v>
      </c>
      <c r="F8" s="181" t="s">
        <v>213</v>
      </c>
    </row>
    <row r="9" spans="2:6" ht="15">
      <c r="B9" s="110"/>
      <c r="C9" s="90"/>
      <c r="D9" s="107"/>
      <c r="E9" s="107"/>
      <c r="F9" s="107"/>
    </row>
    <row r="10" spans="2:14" ht="14.25">
      <c r="B10" s="112">
        <v>1</v>
      </c>
      <c r="C10" s="173" t="s">
        <v>10</v>
      </c>
      <c r="D10" s="64">
        <v>225417.21</v>
      </c>
      <c r="E10" s="64">
        <v>48301.21</v>
      </c>
      <c r="F10" s="64">
        <v>177117</v>
      </c>
      <c r="H10" s="144"/>
      <c r="I10" s="144"/>
      <c r="J10" s="144"/>
      <c r="K10" s="144"/>
      <c r="L10" s="1"/>
      <c r="M10" s="1"/>
      <c r="N10" s="30"/>
    </row>
    <row r="11" spans="2:14" ht="14.25">
      <c r="B11" s="112">
        <f>+B10+1</f>
        <v>2</v>
      </c>
      <c r="C11" s="173" t="s">
        <v>14</v>
      </c>
      <c r="D11" s="64">
        <v>330294.98</v>
      </c>
      <c r="E11" s="64">
        <v>12881.63</v>
      </c>
      <c r="F11" s="64">
        <v>317414.35</v>
      </c>
      <c r="H11" s="144"/>
      <c r="I11" s="144"/>
      <c r="J11" s="144"/>
      <c r="K11" s="144"/>
      <c r="L11" s="1"/>
      <c r="M11" s="1"/>
      <c r="N11" s="30"/>
    </row>
    <row r="12" spans="2:14" ht="14.25">
      <c r="B12" s="112">
        <f aca="true" t="shared" si="0" ref="B12:B44">+B11+1</f>
        <v>3</v>
      </c>
      <c r="C12" s="173" t="s">
        <v>15</v>
      </c>
      <c r="D12" s="64">
        <v>13872703.29</v>
      </c>
      <c r="E12" s="64">
        <v>7500343.79</v>
      </c>
      <c r="F12" s="64">
        <v>6372360.5</v>
      </c>
      <c r="H12" s="144"/>
      <c r="I12" s="144"/>
      <c r="J12" s="144"/>
      <c r="K12" s="144"/>
      <c r="L12" s="1"/>
      <c r="M12" s="1"/>
      <c r="N12" s="30"/>
    </row>
    <row r="13" spans="2:14" ht="14.25">
      <c r="B13" s="112">
        <f t="shared" si="0"/>
        <v>4</v>
      </c>
      <c r="C13" s="173" t="s">
        <v>16</v>
      </c>
      <c r="D13" s="64">
        <v>1628298.63</v>
      </c>
      <c r="E13" s="64">
        <v>12881.63</v>
      </c>
      <c r="F13" s="64">
        <v>1615418</v>
      </c>
      <c r="H13" s="144"/>
      <c r="I13" s="144"/>
      <c r="J13" s="144"/>
      <c r="K13" s="144"/>
      <c r="L13" s="1"/>
      <c r="M13" s="1"/>
      <c r="N13" s="30"/>
    </row>
    <row r="14" spans="2:14" ht="14.25">
      <c r="B14" s="112">
        <f t="shared" si="0"/>
        <v>5</v>
      </c>
      <c r="C14" s="173" t="s">
        <v>19</v>
      </c>
      <c r="D14" s="64">
        <v>1296456.76</v>
      </c>
      <c r="E14" s="64">
        <v>25763.26</v>
      </c>
      <c r="F14" s="64">
        <v>1270694.5</v>
      </c>
      <c r="H14" s="144"/>
      <c r="I14" s="144"/>
      <c r="J14" s="144"/>
      <c r="K14" s="144"/>
      <c r="L14" s="1"/>
      <c r="M14" s="1"/>
      <c r="N14" s="30"/>
    </row>
    <row r="15" spans="2:14" ht="14.25">
      <c r="B15" s="112">
        <f t="shared" si="0"/>
        <v>6</v>
      </c>
      <c r="C15" s="173" t="s">
        <v>34</v>
      </c>
      <c r="D15" s="64">
        <v>147190.56</v>
      </c>
      <c r="E15" s="64">
        <v>6440.81</v>
      </c>
      <c r="F15" s="64">
        <v>140750.75</v>
      </c>
      <c r="H15" s="144"/>
      <c r="I15" s="144"/>
      <c r="J15" s="144"/>
      <c r="K15" s="144"/>
      <c r="L15" s="1"/>
      <c r="M15" s="1"/>
      <c r="N15" s="30"/>
    </row>
    <row r="16" spans="2:14" ht="14.25">
      <c r="B16" s="112">
        <f>+B15+1</f>
        <v>7</v>
      </c>
      <c r="C16" s="173" t="s">
        <v>39</v>
      </c>
      <c r="D16" s="64">
        <v>202419.81</v>
      </c>
      <c r="E16" s="64">
        <v>6440.81</v>
      </c>
      <c r="F16" s="64">
        <v>195980</v>
      </c>
      <c r="H16" s="144"/>
      <c r="I16" s="144"/>
      <c r="J16" s="144"/>
      <c r="K16" s="144"/>
      <c r="L16" s="1"/>
      <c r="M16" s="1"/>
      <c r="N16" s="30"/>
    </row>
    <row r="17" spans="2:14" ht="14.25">
      <c r="B17" s="112">
        <f t="shared" si="0"/>
        <v>8</v>
      </c>
      <c r="C17" s="173" t="s">
        <v>217</v>
      </c>
      <c r="D17" s="64">
        <v>169098.84</v>
      </c>
      <c r="E17" s="64">
        <v>6440.81</v>
      </c>
      <c r="F17" s="64">
        <v>162659.03</v>
      </c>
      <c r="H17" s="144"/>
      <c r="I17" s="144"/>
      <c r="J17" s="144"/>
      <c r="K17" s="144"/>
      <c r="L17" s="1"/>
      <c r="M17" s="1"/>
      <c r="N17" s="30"/>
    </row>
    <row r="18" spans="2:14" ht="14.25">
      <c r="B18" s="112">
        <f t="shared" si="0"/>
        <v>9</v>
      </c>
      <c r="C18" s="173" t="s">
        <v>44</v>
      </c>
      <c r="D18" s="64">
        <v>285017.31</v>
      </c>
      <c r="E18" s="64">
        <v>6440.81</v>
      </c>
      <c r="F18" s="64">
        <v>278577.5</v>
      </c>
      <c r="H18" s="144"/>
      <c r="I18" s="144"/>
      <c r="J18" s="144"/>
      <c r="K18" s="144"/>
      <c r="L18" s="1"/>
      <c r="M18" s="1"/>
      <c r="N18" s="30"/>
    </row>
    <row r="19" spans="2:14" ht="14.25">
      <c r="B19" s="112">
        <f t="shared" si="0"/>
        <v>10</v>
      </c>
      <c r="C19" s="173" t="s">
        <v>56</v>
      </c>
      <c r="D19" s="64">
        <v>9656.31</v>
      </c>
      <c r="E19" s="64">
        <v>6440.81</v>
      </c>
      <c r="F19" s="64">
        <v>3216.5</v>
      </c>
      <c r="H19" s="144"/>
      <c r="I19" s="144"/>
      <c r="J19" s="144"/>
      <c r="K19" s="144"/>
      <c r="L19" s="1"/>
      <c r="M19" s="1"/>
      <c r="N19" s="30"/>
    </row>
    <row r="20" spans="2:14" ht="14.25">
      <c r="B20" s="112">
        <f t="shared" si="0"/>
        <v>11</v>
      </c>
      <c r="C20" s="173" t="s">
        <v>57</v>
      </c>
      <c r="D20" s="64">
        <v>583572.67</v>
      </c>
      <c r="E20" s="64">
        <v>148138.75</v>
      </c>
      <c r="F20" s="64">
        <v>435434.92</v>
      </c>
      <c r="H20" s="144"/>
      <c r="I20" s="144"/>
      <c r="J20" s="144"/>
      <c r="K20" s="144"/>
      <c r="L20" s="1"/>
      <c r="M20" s="1"/>
      <c r="N20" s="30"/>
    </row>
    <row r="21" spans="2:14" ht="14.25">
      <c r="B21" s="112">
        <f t="shared" si="0"/>
        <v>12</v>
      </c>
      <c r="C21" s="173" t="s">
        <v>69</v>
      </c>
      <c r="D21" s="64">
        <v>105949.39</v>
      </c>
      <c r="E21" s="64">
        <v>6440.81</v>
      </c>
      <c r="F21" s="64">
        <v>99509.58</v>
      </c>
      <c r="H21" s="144"/>
      <c r="I21" s="144"/>
      <c r="J21" s="144"/>
      <c r="K21" s="144"/>
      <c r="L21" s="1"/>
      <c r="M21" s="1"/>
      <c r="N21" s="30"/>
    </row>
    <row r="22" spans="2:14" ht="14.25">
      <c r="B22" s="112">
        <f t="shared" si="0"/>
        <v>13</v>
      </c>
      <c r="C22" s="173" t="s">
        <v>70</v>
      </c>
      <c r="D22" s="64">
        <v>1337323.08</v>
      </c>
      <c r="E22" s="64">
        <v>32204.08</v>
      </c>
      <c r="F22" s="64">
        <v>1305120</v>
      </c>
      <c r="H22" s="144"/>
      <c r="I22" s="144"/>
      <c r="J22" s="144"/>
      <c r="K22" s="144"/>
      <c r="L22" s="1"/>
      <c r="M22" s="1"/>
      <c r="N22" s="30"/>
    </row>
    <row r="23" spans="2:14" ht="14.25">
      <c r="B23" s="112">
        <f t="shared" si="0"/>
        <v>14</v>
      </c>
      <c r="C23" s="173" t="s">
        <v>74</v>
      </c>
      <c r="D23" s="64">
        <v>77622.5</v>
      </c>
      <c r="E23" s="64">
        <v>6440.81</v>
      </c>
      <c r="F23" s="64">
        <v>71182.69</v>
      </c>
      <c r="H23" s="144"/>
      <c r="I23" s="144"/>
      <c r="J23" s="144"/>
      <c r="K23" s="144"/>
      <c r="L23" s="1"/>
      <c r="M23" s="1"/>
      <c r="N23" s="30"/>
    </row>
    <row r="24" spans="2:14" ht="14.25">
      <c r="B24" s="112">
        <f t="shared" si="0"/>
        <v>15</v>
      </c>
      <c r="C24" s="173" t="s">
        <v>76</v>
      </c>
      <c r="D24" s="64">
        <v>28627.79</v>
      </c>
      <c r="E24" s="64">
        <v>19322.45</v>
      </c>
      <c r="F24" s="64">
        <v>9306.34</v>
      </c>
      <c r="H24" s="144"/>
      <c r="I24" s="144"/>
      <c r="J24" s="144"/>
      <c r="K24" s="144"/>
      <c r="L24" s="1"/>
      <c r="M24" s="1"/>
      <c r="N24" s="30"/>
    </row>
    <row r="25" spans="2:14" ht="14.25">
      <c r="B25" s="112">
        <f t="shared" si="0"/>
        <v>16</v>
      </c>
      <c r="C25" s="173" t="s">
        <v>77</v>
      </c>
      <c r="D25" s="64">
        <v>92428.81</v>
      </c>
      <c r="E25" s="64">
        <v>6440.81</v>
      </c>
      <c r="F25" s="64">
        <v>85989</v>
      </c>
      <c r="H25" s="144"/>
      <c r="I25" s="144"/>
      <c r="J25" s="144"/>
      <c r="K25" s="144"/>
      <c r="L25" s="1"/>
      <c r="M25" s="1"/>
      <c r="N25" s="30"/>
    </row>
    <row r="26" spans="2:14" ht="14.25">
      <c r="B26" s="112">
        <f t="shared" si="0"/>
        <v>17</v>
      </c>
      <c r="C26" s="173" t="s">
        <v>86</v>
      </c>
      <c r="D26" s="64">
        <v>5028425.45</v>
      </c>
      <c r="E26" s="64">
        <v>743791.45</v>
      </c>
      <c r="F26" s="64">
        <v>4284635</v>
      </c>
      <c r="H26" s="144"/>
      <c r="I26" s="144"/>
      <c r="J26" s="144"/>
      <c r="K26" s="144"/>
      <c r="L26" s="1"/>
      <c r="M26" s="1"/>
      <c r="N26" s="30"/>
    </row>
    <row r="27" spans="2:14" ht="14.25">
      <c r="B27" s="112">
        <f t="shared" si="0"/>
        <v>18</v>
      </c>
      <c r="C27" s="173" t="s">
        <v>93</v>
      </c>
      <c r="D27" s="64">
        <v>1087302.64</v>
      </c>
      <c r="E27" s="64">
        <v>186783.64</v>
      </c>
      <c r="F27" s="64">
        <v>900520</v>
      </c>
      <c r="H27" s="144"/>
      <c r="I27" s="144"/>
      <c r="J27" s="144"/>
      <c r="K27" s="144"/>
      <c r="L27" s="1"/>
      <c r="M27" s="1"/>
      <c r="N27" s="30"/>
    </row>
    <row r="28" spans="2:14" ht="14.25">
      <c r="B28" s="112">
        <f t="shared" si="0"/>
        <v>19</v>
      </c>
      <c r="C28" s="173" t="s">
        <v>98</v>
      </c>
      <c r="D28" s="64">
        <v>860657.31</v>
      </c>
      <c r="E28" s="64">
        <v>6440.81</v>
      </c>
      <c r="F28" s="64">
        <v>854217.5</v>
      </c>
      <c r="H28" s="144"/>
      <c r="I28" s="144"/>
      <c r="J28" s="144"/>
      <c r="K28" s="144"/>
      <c r="L28" s="1"/>
      <c r="M28" s="1"/>
      <c r="N28" s="30"/>
    </row>
    <row r="29" spans="2:14" ht="14.25">
      <c r="B29" s="112">
        <f t="shared" si="0"/>
        <v>20</v>
      </c>
      <c r="C29" s="173" t="s">
        <v>100</v>
      </c>
      <c r="D29" s="64">
        <v>865232.12</v>
      </c>
      <c r="E29" s="64">
        <v>64408.15</v>
      </c>
      <c r="F29" s="64">
        <v>800824.97</v>
      </c>
      <c r="H29" s="144"/>
      <c r="I29" s="144"/>
      <c r="J29" s="144"/>
      <c r="K29" s="144"/>
      <c r="L29" s="1"/>
      <c r="M29" s="1"/>
      <c r="N29" s="30"/>
    </row>
    <row r="30" spans="2:14" ht="14.25">
      <c r="B30" s="112">
        <f t="shared" si="0"/>
        <v>21</v>
      </c>
      <c r="C30" s="173" t="s">
        <v>103</v>
      </c>
      <c r="D30" s="64">
        <v>331763.41</v>
      </c>
      <c r="E30" s="64">
        <v>6440.81</v>
      </c>
      <c r="F30" s="64">
        <v>325323.6</v>
      </c>
      <c r="H30" s="144"/>
      <c r="I30" s="144"/>
      <c r="J30" s="144"/>
      <c r="K30" s="144"/>
      <c r="L30" s="1"/>
      <c r="M30" s="1"/>
      <c r="N30" s="30"/>
    </row>
    <row r="31" spans="2:14" ht="14.25">
      <c r="B31" s="112">
        <f t="shared" si="0"/>
        <v>22</v>
      </c>
      <c r="C31" s="173" t="s">
        <v>105</v>
      </c>
      <c r="D31" s="64">
        <f>1480224.6-185690.8</f>
        <v>1294533.8</v>
      </c>
      <c r="E31" s="64">
        <v>109493.86</v>
      </c>
      <c r="F31" s="64">
        <f>1370731.74-185690.8</f>
        <v>1185040.94</v>
      </c>
      <c r="H31" s="144"/>
      <c r="I31" s="144"/>
      <c r="J31" s="144"/>
      <c r="K31" s="144"/>
      <c r="L31" s="1"/>
      <c r="M31" s="1"/>
      <c r="N31" s="30"/>
    </row>
    <row r="32" spans="2:14" ht="14.25">
      <c r="B32" s="112">
        <f t="shared" si="0"/>
        <v>23</v>
      </c>
      <c r="C32" s="173" t="s">
        <v>117</v>
      </c>
      <c r="D32" s="64">
        <v>1034658.63</v>
      </c>
      <c r="E32" s="64">
        <v>12881.63</v>
      </c>
      <c r="F32" s="64">
        <v>1021778</v>
      </c>
      <c r="H32" s="144"/>
      <c r="I32" s="144"/>
      <c r="J32" s="144"/>
      <c r="K32" s="144"/>
      <c r="L32" s="1"/>
      <c r="M32" s="1"/>
      <c r="N32" s="30"/>
    </row>
    <row r="33" spans="2:14" ht="14.25">
      <c r="B33" s="112">
        <f t="shared" si="0"/>
        <v>24</v>
      </c>
      <c r="C33" s="173" t="s">
        <v>127</v>
      </c>
      <c r="D33" s="64">
        <v>135745.37</v>
      </c>
      <c r="E33" s="64">
        <v>6440.81</v>
      </c>
      <c r="F33" s="64">
        <v>129305.56</v>
      </c>
      <c r="H33" s="144"/>
      <c r="I33" s="144"/>
      <c r="J33" s="144"/>
      <c r="K33" s="144"/>
      <c r="L33" s="1"/>
      <c r="M33" s="1"/>
      <c r="N33" s="30"/>
    </row>
    <row r="34" spans="2:14" ht="14.25">
      <c r="B34" s="112">
        <f t="shared" si="0"/>
        <v>25</v>
      </c>
      <c r="C34" s="173" t="s">
        <v>137</v>
      </c>
      <c r="D34" s="64">
        <f>156017.85-30000</f>
        <v>126017.85</v>
      </c>
      <c r="E34" s="64">
        <v>103053.04</v>
      </c>
      <c r="F34" s="64">
        <f>52965.81-30000</f>
        <v>22965.809999999998</v>
      </c>
      <c r="H34" s="144"/>
      <c r="I34" s="144"/>
      <c r="J34" s="144"/>
      <c r="K34" s="144"/>
      <c r="L34" s="1"/>
      <c r="M34" s="1"/>
      <c r="N34" s="30"/>
    </row>
    <row r="35" spans="2:14" ht="14.25">
      <c r="B35" s="112">
        <f t="shared" si="0"/>
        <v>26</v>
      </c>
      <c r="C35" s="173" t="s">
        <v>148</v>
      </c>
      <c r="D35" s="64">
        <v>261938.81</v>
      </c>
      <c r="E35" s="64">
        <v>6440.81</v>
      </c>
      <c r="F35" s="64">
        <v>255499</v>
      </c>
      <c r="H35" s="144"/>
      <c r="I35" s="144"/>
      <c r="J35" s="144"/>
      <c r="K35" s="144"/>
      <c r="L35" s="1"/>
      <c r="M35" s="1"/>
      <c r="N35" s="30"/>
    </row>
    <row r="36" spans="2:14" ht="14.25">
      <c r="B36" s="112">
        <f t="shared" si="0"/>
        <v>27</v>
      </c>
      <c r="C36" s="173" t="s">
        <v>151</v>
      </c>
      <c r="D36" s="64">
        <v>132791.71</v>
      </c>
      <c r="E36" s="64">
        <v>12881.63</v>
      </c>
      <c r="F36" s="64">
        <v>119911.08</v>
      </c>
      <c r="H36" s="144"/>
      <c r="I36" s="144"/>
      <c r="J36" s="144"/>
      <c r="K36" s="144"/>
      <c r="L36" s="1"/>
      <c r="M36" s="1"/>
      <c r="N36" s="30"/>
    </row>
    <row r="37" spans="2:14" ht="14.25">
      <c r="B37" s="112">
        <f t="shared" si="0"/>
        <v>28</v>
      </c>
      <c r="C37" s="173" t="s">
        <v>152</v>
      </c>
      <c r="D37" s="64">
        <v>301337.49</v>
      </c>
      <c r="E37" s="64">
        <v>6440.81</v>
      </c>
      <c r="F37" s="64">
        <v>294897.68</v>
      </c>
      <c r="H37" s="144"/>
      <c r="I37" s="144"/>
      <c r="J37" s="144"/>
      <c r="K37" s="144"/>
      <c r="L37" s="1"/>
      <c r="M37" s="1"/>
      <c r="N37" s="30"/>
    </row>
    <row r="38" spans="2:14" ht="14.25">
      <c r="B38" s="112">
        <f t="shared" si="0"/>
        <v>29</v>
      </c>
      <c r="C38" s="173" t="s">
        <v>155</v>
      </c>
      <c r="D38" s="64">
        <v>44762.81</v>
      </c>
      <c r="E38" s="64">
        <v>6440.81</v>
      </c>
      <c r="F38" s="64">
        <v>38323</v>
      </c>
      <c r="H38" s="144"/>
      <c r="I38" s="144"/>
      <c r="J38" s="144"/>
      <c r="K38" s="144"/>
      <c r="L38" s="1"/>
      <c r="M38" s="1"/>
      <c r="N38" s="30"/>
    </row>
    <row r="39" spans="2:14" ht="14.25">
      <c r="B39" s="112">
        <f t="shared" si="0"/>
        <v>30</v>
      </c>
      <c r="C39" s="173" t="s">
        <v>156</v>
      </c>
      <c r="D39" s="64">
        <v>337842.81</v>
      </c>
      <c r="E39" s="64">
        <v>6440.81</v>
      </c>
      <c r="F39" s="64">
        <v>331403</v>
      </c>
      <c r="H39" s="144"/>
      <c r="I39" s="144"/>
      <c r="J39" s="144"/>
      <c r="K39" s="144"/>
      <c r="L39" s="1"/>
      <c r="M39" s="1"/>
      <c r="N39" s="30"/>
    </row>
    <row r="40" spans="2:14" ht="14.25">
      <c r="B40" s="112">
        <f t="shared" si="0"/>
        <v>31</v>
      </c>
      <c r="C40" s="173" t="s">
        <v>162</v>
      </c>
      <c r="D40" s="64">
        <v>82394.65</v>
      </c>
      <c r="E40" s="64">
        <v>12881.63</v>
      </c>
      <c r="F40" s="64">
        <v>69514.02</v>
      </c>
      <c r="H40" s="144"/>
      <c r="I40" s="144"/>
      <c r="J40" s="144"/>
      <c r="K40" s="144"/>
      <c r="L40" s="1"/>
      <c r="M40" s="1"/>
      <c r="N40" s="30"/>
    </row>
    <row r="41" spans="2:14" ht="14.25">
      <c r="B41" s="112">
        <f t="shared" si="0"/>
        <v>32</v>
      </c>
      <c r="C41" s="173" t="s">
        <v>167</v>
      </c>
      <c r="D41" s="64">
        <v>176587.06</v>
      </c>
      <c r="E41" s="64">
        <v>6440.81</v>
      </c>
      <c r="F41" s="64">
        <v>170147.25</v>
      </c>
      <c r="H41" s="144"/>
      <c r="I41" s="144"/>
      <c r="J41" s="144"/>
      <c r="K41" s="144"/>
      <c r="L41" s="1"/>
      <c r="M41" s="1"/>
      <c r="N41" s="30"/>
    </row>
    <row r="42" spans="2:14" ht="14.25">
      <c r="B42" s="112">
        <f t="shared" si="0"/>
        <v>33</v>
      </c>
      <c r="C42" s="173" t="s">
        <v>176</v>
      </c>
      <c r="D42" s="64">
        <v>406822.45</v>
      </c>
      <c r="E42" s="64">
        <v>19322.45</v>
      </c>
      <c r="F42" s="64">
        <v>387501</v>
      </c>
      <c r="H42" s="144"/>
      <c r="I42" s="144"/>
      <c r="J42" s="144"/>
      <c r="K42" s="144"/>
      <c r="L42" s="1"/>
      <c r="M42" s="1"/>
      <c r="N42" s="30"/>
    </row>
    <row r="43" spans="2:14" ht="14.25">
      <c r="B43" s="112">
        <f t="shared" si="0"/>
        <v>34</v>
      </c>
      <c r="C43" s="173" t="s">
        <v>181</v>
      </c>
      <c r="D43" s="64">
        <v>663187.33</v>
      </c>
      <c r="E43" s="64">
        <v>508853.83</v>
      </c>
      <c r="F43" s="64">
        <v>154334.5</v>
      </c>
      <c r="H43" s="144"/>
      <c r="I43" s="144"/>
      <c r="J43" s="144"/>
      <c r="K43" s="144"/>
      <c r="L43" s="1"/>
      <c r="M43" s="1"/>
      <c r="N43" s="30"/>
    </row>
    <row r="44" spans="2:14" ht="14.25">
      <c r="B44" s="112">
        <f t="shared" si="0"/>
        <v>35</v>
      </c>
      <c r="C44" s="173" t="s">
        <v>183</v>
      </c>
      <c r="D44" s="64">
        <v>9656.31</v>
      </c>
      <c r="E44" s="64">
        <v>6440.81</v>
      </c>
      <c r="F44" s="64">
        <v>3216.5</v>
      </c>
      <c r="H44" s="144"/>
      <c r="I44" s="144"/>
      <c r="J44" s="144"/>
      <c r="K44" s="144"/>
      <c r="L44" s="1"/>
      <c r="M44" s="1"/>
      <c r="N44" s="30"/>
    </row>
    <row r="45" spans="2:14" ht="13.5">
      <c r="B45" s="112"/>
      <c r="C45" s="57"/>
      <c r="D45" s="64"/>
      <c r="E45" s="64"/>
      <c r="F45" s="64"/>
      <c r="H45" s="126"/>
      <c r="I45" s="130"/>
      <c r="J45" s="130"/>
      <c r="K45" s="130"/>
      <c r="L45" s="1"/>
      <c r="M45" s="1"/>
      <c r="N45" s="30"/>
    </row>
    <row r="46" spans="2:14" ht="13.5">
      <c r="B46" s="112"/>
      <c r="C46" s="128"/>
      <c r="D46" s="133"/>
      <c r="E46" s="64"/>
      <c r="F46" s="64"/>
      <c r="H46" s="126"/>
      <c r="I46" s="130"/>
      <c r="J46" s="130"/>
      <c r="K46" s="130"/>
      <c r="L46" s="1"/>
      <c r="M46" s="1"/>
      <c r="N46" s="30"/>
    </row>
    <row r="47" spans="2:14" ht="13.5">
      <c r="B47" s="112"/>
      <c r="C47" s="3"/>
      <c r="D47" s="3"/>
      <c r="E47" s="3"/>
      <c r="F47" s="3"/>
      <c r="J47" s="1"/>
      <c r="K47" s="1"/>
      <c r="L47" s="1"/>
      <c r="M47" s="1"/>
      <c r="N47" s="30"/>
    </row>
    <row r="48" spans="2:14" ht="13.5">
      <c r="B48" s="112"/>
      <c r="C48" s="128"/>
      <c r="D48" s="207"/>
      <c r="E48" s="133"/>
      <c r="F48" s="64"/>
      <c r="J48" s="117"/>
      <c r="K48" s="117"/>
      <c r="L48" s="117"/>
      <c r="M48" s="117"/>
      <c r="N48" s="35"/>
    </row>
    <row r="49" spans="2:6" ht="15">
      <c r="B49" s="112"/>
      <c r="C49" s="132"/>
      <c r="D49" s="131">
        <f>SUM(D10:D48)</f>
        <v>33573735.94999999</v>
      </c>
      <c r="E49" s="45">
        <f>SUM(E10:E48)</f>
        <v>9683681.880000003</v>
      </c>
      <c r="F49" s="45">
        <f>SUM(F10:F48)</f>
        <v>23890089.069999993</v>
      </c>
    </row>
    <row r="50" spans="2:6" ht="15">
      <c r="B50" s="111"/>
      <c r="C50" s="91"/>
      <c r="D50" s="108"/>
      <c r="E50" s="108"/>
      <c r="F50" s="91"/>
    </row>
  </sheetData>
  <printOptions/>
  <pageMargins left="0.75" right="0.75" top="1" bottom="1" header="0.5" footer="0.5"/>
  <pageSetup fitToHeight="1" fitToWidth="1" horizontalDpi="600" verticalDpi="600" orientation="portrait" paperSize="9" scale="77" r:id="rId1"/>
  <headerFooter alignWithMargins="0">
    <oddHeader>&amp;R&amp;"宋体,常规"附录&amp;"Arial,常规" G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FAO</dc:creator>
  <cp:keywords/>
  <dc:description/>
  <cp:lastModifiedBy>FAO</cp:lastModifiedBy>
  <cp:lastPrinted>2003-12-05T22:04:35Z</cp:lastPrinted>
  <dcterms:created xsi:type="dcterms:W3CDTF">2001-05-01T08:40:35Z</dcterms:created>
  <dcterms:modified xsi:type="dcterms:W3CDTF">2003-11-25T15:31:04Z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437299901</vt:i4>
  </property>
  <property fmtid="{D5CDD505-2E9C-101B-9397-08002B2CF9AE}" pid="3" name="_EmailSubject">
    <vt:lpwstr>LIM1</vt:lpwstr>
  </property>
  <property fmtid="{D5CDD505-2E9C-101B-9397-08002B2CF9AE}" pid="4" name="_AuthorEmail">
    <vt:lpwstr>Peter.Hillery@fao.org</vt:lpwstr>
  </property>
  <property fmtid="{D5CDD505-2E9C-101B-9397-08002B2CF9AE}" pid="5" name="_AuthorEmailDisplayName">
    <vt:lpwstr>Hillery, Peter (AFFR)</vt:lpwstr>
  </property>
  <property fmtid="{D5CDD505-2E9C-101B-9397-08002B2CF9AE}" pid="6" name="_ReviewingToolsShownOnce">
    <vt:lpwstr/>
  </property>
</Properties>
</file>